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Juann\Desktop\SCORE 2\Febrero\IBG Capitulos\Versiones Finales\Resultados 2024\"/>
    </mc:Choice>
  </mc:AlternateContent>
  <xr:revisionPtr revIDLastSave="0" documentId="13_ncr:1_{615B89CF-AA42-4573-A169-2FCB4D62D5E5}" xr6:coauthVersionLast="47" xr6:coauthVersionMax="47" xr10:uidLastSave="{00000000-0000-0000-0000-000000000000}"/>
  <bookViews>
    <workbookView xWindow="-120" yWindow="-120" windowWidth="20730" windowHeight="11040" tabRatio="879" xr2:uid="{E8FE342A-3BB8-43AE-BF61-56B76705E71F}"/>
  </bookViews>
  <sheets>
    <sheet name="Estructura" sheetId="46" r:id="rId1"/>
    <sheet name="SAL-1-1" sheetId="45" r:id="rId2"/>
    <sheet name="SAL-1-2" sheetId="43" r:id="rId3"/>
    <sheet name="SAL-1-3" sheetId="17" r:id="rId4"/>
    <sheet name="SAL-1-4" sheetId="53" r:id="rId5"/>
    <sheet name="SAL-2-1" sheetId="22" r:id="rId6"/>
    <sheet name="SAL-2-2" sheetId="23" r:id="rId7"/>
    <sheet name="SAL-2-3" sheetId="25" r:id="rId8"/>
    <sheet name="SAL-3-1" sheetId="26" r:id="rId9"/>
    <sheet name="SAL-3-2" sheetId="27" r:id="rId10"/>
    <sheet name="SAL-3-3" sheetId="30" r:id="rId11"/>
    <sheet name="SAL-3-4" sheetId="29" r:id="rId12"/>
    <sheet name="SAL-3-5" sheetId="28" r:id="rId13"/>
    <sheet name="SAL-3-6" sheetId="24" r:id="rId14"/>
    <sheet name="SAL-3-7" sheetId="52"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26" l="1"/>
  <c r="I25" i="17"/>
  <c r="I26" i="17"/>
  <c r="I27" i="17"/>
  <c r="I28" i="17"/>
  <c r="I29" i="17"/>
  <c r="I30" i="17"/>
  <c r="I31" i="17"/>
  <c r="I32" i="17"/>
  <c r="I33" i="17"/>
  <c r="I34" i="17"/>
  <c r="I35" i="17"/>
  <c r="I36" i="17"/>
  <c r="I37" i="17"/>
  <c r="I38" i="17"/>
  <c r="I39" i="17"/>
  <c r="I40" i="17"/>
  <c r="I41" i="17"/>
  <c r="I42" i="17"/>
  <c r="I43" i="17"/>
  <c r="I44" i="17"/>
  <c r="I45" i="17"/>
  <c r="I46" i="17"/>
  <c r="I47" i="17"/>
  <c r="I48" i="17"/>
  <c r="I49" i="17"/>
  <c r="I50" i="17"/>
  <c r="I51" i="17"/>
  <c r="I52" i="17"/>
  <c r="I53" i="17"/>
  <c r="I54" i="17"/>
  <c r="I55" i="17"/>
  <c r="I56" i="17"/>
  <c r="I24" i="17"/>
  <c r="M56" i="52"/>
  <c r="N56" i="52" s="1"/>
  <c r="M55" i="52"/>
  <c r="N55" i="52" s="1"/>
  <c r="M54" i="52"/>
  <c r="N54" i="52" s="1"/>
  <c r="M53" i="52"/>
  <c r="N53" i="52" s="1"/>
  <c r="M52" i="52"/>
  <c r="N52" i="52" s="1"/>
  <c r="M51" i="52"/>
  <c r="N51" i="52" s="1"/>
  <c r="M50" i="52"/>
  <c r="N50" i="52" s="1"/>
  <c r="M49" i="52"/>
  <c r="N49" i="52" s="1"/>
  <c r="M48" i="52"/>
  <c r="N48" i="52" s="1"/>
  <c r="M47" i="52"/>
  <c r="N47" i="52" s="1"/>
  <c r="M46" i="52"/>
  <c r="N46" i="52" s="1"/>
  <c r="M45" i="52"/>
  <c r="N45" i="52" s="1"/>
  <c r="M44" i="52"/>
  <c r="N44" i="52" s="1"/>
  <c r="M43" i="52"/>
  <c r="N43" i="52" s="1"/>
  <c r="M42" i="52"/>
  <c r="N42" i="52" s="1"/>
  <c r="M41" i="52"/>
  <c r="N41" i="52" s="1"/>
  <c r="M40" i="52"/>
  <c r="N40" i="52" s="1"/>
  <c r="M39" i="52"/>
  <c r="N39" i="52" s="1"/>
  <c r="M38" i="52"/>
  <c r="N38" i="52" s="1"/>
  <c r="M37" i="52"/>
  <c r="N37" i="52" s="1"/>
  <c r="M36" i="52"/>
  <c r="N36" i="52" s="1"/>
  <c r="M35" i="52"/>
  <c r="N35" i="52" s="1"/>
  <c r="M34" i="52"/>
  <c r="N34" i="52" s="1"/>
  <c r="M33" i="52"/>
  <c r="N33" i="52" s="1"/>
  <c r="M32" i="52"/>
  <c r="N32" i="52" s="1"/>
  <c r="M31" i="52"/>
  <c r="N31" i="52" s="1"/>
  <c r="M30" i="52"/>
  <c r="N30" i="52" s="1"/>
  <c r="M29" i="52"/>
  <c r="N29" i="52" s="1"/>
  <c r="M28" i="52"/>
  <c r="N28" i="52" s="1"/>
  <c r="M27" i="52"/>
  <c r="N27" i="52" s="1"/>
  <c r="M26" i="52"/>
  <c r="N26" i="52" s="1"/>
  <c r="M25" i="52"/>
  <c r="N25" i="52" s="1"/>
  <c r="M24" i="52"/>
  <c r="N24" i="52" s="1"/>
  <c r="M56" i="24"/>
  <c r="N56" i="24" s="1"/>
  <c r="M55" i="24"/>
  <c r="N55" i="24" s="1"/>
  <c r="M54" i="24"/>
  <c r="N54" i="24" s="1"/>
  <c r="M53" i="24"/>
  <c r="N53" i="24" s="1"/>
  <c r="M52" i="24"/>
  <c r="N52" i="24" s="1"/>
  <c r="M51" i="24"/>
  <c r="N51" i="24" s="1"/>
  <c r="M50" i="24"/>
  <c r="N50" i="24" s="1"/>
  <c r="M49" i="24"/>
  <c r="N49" i="24" s="1"/>
  <c r="M48" i="24"/>
  <c r="N48" i="24" s="1"/>
  <c r="M47" i="24"/>
  <c r="N47" i="24" s="1"/>
  <c r="M46" i="24"/>
  <c r="N46" i="24" s="1"/>
  <c r="M45" i="24"/>
  <c r="N45" i="24" s="1"/>
  <c r="M44" i="24"/>
  <c r="N44" i="24" s="1"/>
  <c r="M43" i="24"/>
  <c r="N43" i="24" s="1"/>
  <c r="M42" i="24"/>
  <c r="N42" i="24" s="1"/>
  <c r="M41" i="24"/>
  <c r="N41" i="24" s="1"/>
  <c r="M40" i="24"/>
  <c r="N40" i="24" s="1"/>
  <c r="M39" i="24"/>
  <c r="N39" i="24" s="1"/>
  <c r="M38" i="24"/>
  <c r="N38" i="24" s="1"/>
  <c r="M37" i="24"/>
  <c r="N37" i="24" s="1"/>
  <c r="M36" i="24"/>
  <c r="N36" i="24" s="1"/>
  <c r="M35" i="24"/>
  <c r="N35" i="24" s="1"/>
  <c r="M34" i="24"/>
  <c r="N34" i="24" s="1"/>
  <c r="M33" i="24"/>
  <c r="N33" i="24" s="1"/>
  <c r="M32" i="24"/>
  <c r="N32" i="24" s="1"/>
  <c r="M31" i="24"/>
  <c r="N31" i="24" s="1"/>
  <c r="M30" i="24"/>
  <c r="N30" i="24" s="1"/>
  <c r="M29" i="24"/>
  <c r="N29" i="24" s="1"/>
  <c r="M28" i="24"/>
  <c r="N28" i="24" s="1"/>
  <c r="M27" i="24"/>
  <c r="N27" i="24" s="1"/>
  <c r="M26" i="24"/>
  <c r="N26" i="24" s="1"/>
  <c r="M25" i="24"/>
  <c r="N25" i="24" s="1"/>
  <c r="M24" i="24"/>
  <c r="N24" i="24" s="1"/>
  <c r="M56" i="28"/>
  <c r="N56" i="28" s="1"/>
  <c r="M55" i="28"/>
  <c r="N55" i="28" s="1"/>
  <c r="M54" i="28"/>
  <c r="N54" i="28" s="1"/>
  <c r="M53" i="28"/>
  <c r="N53" i="28" s="1"/>
  <c r="M52" i="28"/>
  <c r="N52" i="28" s="1"/>
  <c r="M51" i="28"/>
  <c r="N51" i="28" s="1"/>
  <c r="M50" i="28"/>
  <c r="N50" i="28" s="1"/>
  <c r="M49" i="28"/>
  <c r="N49" i="28" s="1"/>
  <c r="M48" i="28"/>
  <c r="N48" i="28" s="1"/>
  <c r="M47" i="28"/>
  <c r="N47" i="28" s="1"/>
  <c r="M46" i="28"/>
  <c r="N46" i="28" s="1"/>
  <c r="M45" i="28"/>
  <c r="N45" i="28" s="1"/>
  <c r="M44" i="28"/>
  <c r="N44" i="28" s="1"/>
  <c r="M43" i="28"/>
  <c r="N43" i="28" s="1"/>
  <c r="M42" i="28"/>
  <c r="N42" i="28" s="1"/>
  <c r="M41" i="28"/>
  <c r="N41" i="28" s="1"/>
  <c r="M40" i="28"/>
  <c r="N40" i="28" s="1"/>
  <c r="M39" i="28"/>
  <c r="N39" i="28" s="1"/>
  <c r="M38" i="28"/>
  <c r="N38" i="28" s="1"/>
  <c r="M37" i="28"/>
  <c r="N37" i="28" s="1"/>
  <c r="M36" i="28"/>
  <c r="N36" i="28" s="1"/>
  <c r="M35" i="28"/>
  <c r="N35" i="28" s="1"/>
  <c r="M34" i="28"/>
  <c r="N34" i="28" s="1"/>
  <c r="M33" i="28"/>
  <c r="N33" i="28" s="1"/>
  <c r="M32" i="28"/>
  <c r="N32" i="28" s="1"/>
  <c r="M31" i="28"/>
  <c r="N31" i="28" s="1"/>
  <c r="M30" i="28"/>
  <c r="N30" i="28" s="1"/>
  <c r="M29" i="28"/>
  <c r="N29" i="28" s="1"/>
  <c r="M28" i="28"/>
  <c r="N28" i="28" s="1"/>
  <c r="M27" i="28"/>
  <c r="N27" i="28" s="1"/>
  <c r="M26" i="28"/>
  <c r="N26" i="28" s="1"/>
  <c r="M25" i="28"/>
  <c r="N25" i="28" s="1"/>
  <c r="M24" i="28"/>
  <c r="N24" i="28" s="1"/>
  <c r="M56" i="29"/>
  <c r="N56" i="29" s="1"/>
  <c r="M55" i="29"/>
  <c r="N55" i="29" s="1"/>
  <c r="M54" i="29"/>
  <c r="N54" i="29" s="1"/>
  <c r="M53" i="29"/>
  <c r="N53" i="29" s="1"/>
  <c r="M52" i="29"/>
  <c r="N52" i="29" s="1"/>
  <c r="M51" i="29"/>
  <c r="N51" i="29" s="1"/>
  <c r="M50" i="29"/>
  <c r="N50" i="29" s="1"/>
  <c r="M49" i="29"/>
  <c r="N49" i="29" s="1"/>
  <c r="M48" i="29"/>
  <c r="N48" i="29" s="1"/>
  <c r="M47" i="29"/>
  <c r="N47" i="29" s="1"/>
  <c r="M46" i="29"/>
  <c r="N46" i="29" s="1"/>
  <c r="M45" i="29"/>
  <c r="N45" i="29" s="1"/>
  <c r="M44" i="29"/>
  <c r="N44" i="29" s="1"/>
  <c r="M43" i="29"/>
  <c r="N43" i="29" s="1"/>
  <c r="M42" i="29"/>
  <c r="N42" i="29" s="1"/>
  <c r="M41" i="29"/>
  <c r="N41" i="29" s="1"/>
  <c r="M40" i="29"/>
  <c r="N40" i="29" s="1"/>
  <c r="M39" i="29"/>
  <c r="N39" i="29" s="1"/>
  <c r="M38" i="29"/>
  <c r="N38" i="29" s="1"/>
  <c r="M37" i="29"/>
  <c r="N37" i="29" s="1"/>
  <c r="M36" i="29"/>
  <c r="N36" i="29" s="1"/>
  <c r="M35" i="29"/>
  <c r="N35" i="29" s="1"/>
  <c r="M34" i="29"/>
  <c r="N34" i="29" s="1"/>
  <c r="M33" i="29"/>
  <c r="N33" i="29" s="1"/>
  <c r="M32" i="29"/>
  <c r="N32" i="29" s="1"/>
  <c r="M31" i="29"/>
  <c r="N31" i="29" s="1"/>
  <c r="M30" i="29"/>
  <c r="N30" i="29" s="1"/>
  <c r="M29" i="29"/>
  <c r="N29" i="29" s="1"/>
  <c r="M28" i="29"/>
  <c r="N28" i="29" s="1"/>
  <c r="M27" i="29"/>
  <c r="N27" i="29" s="1"/>
  <c r="M26" i="29"/>
  <c r="N26" i="29" s="1"/>
  <c r="M25" i="29"/>
  <c r="N25" i="29" s="1"/>
  <c r="M24" i="29"/>
  <c r="N24" i="29" s="1"/>
  <c r="M56" i="30"/>
  <c r="N56" i="30" s="1"/>
  <c r="M55" i="30"/>
  <c r="N55" i="30" s="1"/>
  <c r="M54" i="30"/>
  <c r="N54" i="30" s="1"/>
  <c r="M53" i="30"/>
  <c r="N53" i="30" s="1"/>
  <c r="M52" i="30"/>
  <c r="N52" i="30" s="1"/>
  <c r="M51" i="30"/>
  <c r="N51" i="30" s="1"/>
  <c r="M50" i="30"/>
  <c r="N50" i="30" s="1"/>
  <c r="M49" i="30"/>
  <c r="N49" i="30" s="1"/>
  <c r="M48" i="30"/>
  <c r="N48" i="30" s="1"/>
  <c r="M47" i="30"/>
  <c r="N47" i="30" s="1"/>
  <c r="M46" i="30"/>
  <c r="N46" i="30" s="1"/>
  <c r="M45" i="30"/>
  <c r="N45" i="30" s="1"/>
  <c r="M44" i="30"/>
  <c r="N44" i="30" s="1"/>
  <c r="M43" i="30"/>
  <c r="N43" i="30" s="1"/>
  <c r="M42" i="30"/>
  <c r="N42" i="30" s="1"/>
  <c r="M41" i="30"/>
  <c r="N41" i="30" s="1"/>
  <c r="M40" i="30"/>
  <c r="N40" i="30" s="1"/>
  <c r="M39" i="30"/>
  <c r="N39" i="30" s="1"/>
  <c r="M38" i="30"/>
  <c r="N38" i="30" s="1"/>
  <c r="M37" i="30"/>
  <c r="N37" i="30" s="1"/>
  <c r="M36" i="30"/>
  <c r="N36" i="30" s="1"/>
  <c r="M35" i="30"/>
  <c r="N35" i="30" s="1"/>
  <c r="M34" i="30"/>
  <c r="N34" i="30" s="1"/>
  <c r="M33" i="30"/>
  <c r="N33" i="30" s="1"/>
  <c r="M32" i="30"/>
  <c r="N32" i="30" s="1"/>
  <c r="M31" i="30"/>
  <c r="N31" i="30" s="1"/>
  <c r="M30" i="30"/>
  <c r="N30" i="30" s="1"/>
  <c r="M29" i="30"/>
  <c r="N29" i="30" s="1"/>
  <c r="M28" i="30"/>
  <c r="N28" i="30" s="1"/>
  <c r="M27" i="30"/>
  <c r="N27" i="30" s="1"/>
  <c r="M26" i="30"/>
  <c r="N26" i="30" s="1"/>
  <c r="M25" i="30"/>
  <c r="N25" i="30" s="1"/>
  <c r="M24" i="30"/>
  <c r="N24" i="30" s="1"/>
  <c r="M56" i="27"/>
  <c r="N56" i="27" s="1"/>
  <c r="M55" i="27"/>
  <c r="N55" i="27" s="1"/>
  <c r="M54" i="27"/>
  <c r="N54" i="27" s="1"/>
  <c r="M53" i="27"/>
  <c r="N53" i="27" s="1"/>
  <c r="M52" i="27"/>
  <c r="N52" i="27" s="1"/>
  <c r="M51" i="27"/>
  <c r="N51" i="27" s="1"/>
  <c r="M50" i="27"/>
  <c r="N50" i="27" s="1"/>
  <c r="M49" i="27"/>
  <c r="N49" i="27" s="1"/>
  <c r="M48" i="27"/>
  <c r="N48" i="27" s="1"/>
  <c r="M47" i="27"/>
  <c r="N47" i="27" s="1"/>
  <c r="M46" i="27"/>
  <c r="N46" i="27" s="1"/>
  <c r="M45" i="27"/>
  <c r="N45" i="27" s="1"/>
  <c r="M44" i="27"/>
  <c r="N44" i="27" s="1"/>
  <c r="M43" i="27"/>
  <c r="N43" i="27" s="1"/>
  <c r="M42" i="27"/>
  <c r="N42" i="27" s="1"/>
  <c r="M41" i="27"/>
  <c r="N41" i="27" s="1"/>
  <c r="M40" i="27"/>
  <c r="N40" i="27" s="1"/>
  <c r="M39" i="27"/>
  <c r="N39" i="27" s="1"/>
  <c r="M38" i="27"/>
  <c r="N38" i="27" s="1"/>
  <c r="M37" i="27"/>
  <c r="N37" i="27" s="1"/>
  <c r="M36" i="27"/>
  <c r="N36" i="27" s="1"/>
  <c r="M35" i="27"/>
  <c r="N35" i="27" s="1"/>
  <c r="M34" i="27"/>
  <c r="N34" i="27" s="1"/>
  <c r="M33" i="27"/>
  <c r="N33" i="27" s="1"/>
  <c r="M32" i="27"/>
  <c r="N32" i="27" s="1"/>
  <c r="M31" i="27"/>
  <c r="N31" i="27" s="1"/>
  <c r="M30" i="27"/>
  <c r="N30" i="27" s="1"/>
  <c r="M29" i="27"/>
  <c r="N29" i="27" s="1"/>
  <c r="M28" i="27"/>
  <c r="N28" i="27" s="1"/>
  <c r="M27" i="27"/>
  <c r="N27" i="27" s="1"/>
  <c r="M26" i="27"/>
  <c r="N26" i="27" s="1"/>
  <c r="M25" i="27"/>
  <c r="N25" i="27" s="1"/>
  <c r="M24" i="27"/>
  <c r="N24" i="27" s="1"/>
  <c r="M56" i="26"/>
  <c r="N56" i="26" s="1"/>
  <c r="M55" i="26"/>
  <c r="N55" i="26" s="1"/>
  <c r="M54" i="26"/>
  <c r="N54" i="26" s="1"/>
  <c r="M53" i="26"/>
  <c r="N53" i="26" s="1"/>
  <c r="M52" i="26"/>
  <c r="N52" i="26" s="1"/>
  <c r="M51" i="26"/>
  <c r="N51" i="26" s="1"/>
  <c r="M50" i="26"/>
  <c r="N50" i="26" s="1"/>
  <c r="M49" i="26"/>
  <c r="N49" i="26" s="1"/>
  <c r="M48" i="26"/>
  <c r="N48" i="26" s="1"/>
  <c r="M47" i="26"/>
  <c r="N47" i="26" s="1"/>
  <c r="M46" i="26"/>
  <c r="N46" i="26" s="1"/>
  <c r="M45" i="26"/>
  <c r="N45" i="26" s="1"/>
  <c r="M44" i="26"/>
  <c r="N44" i="26" s="1"/>
  <c r="M43" i="26"/>
  <c r="N43" i="26" s="1"/>
  <c r="M42" i="26"/>
  <c r="N42" i="26" s="1"/>
  <c r="M41" i="26"/>
  <c r="N41" i="26" s="1"/>
  <c r="M40" i="26"/>
  <c r="N40" i="26" s="1"/>
  <c r="M39" i="26"/>
  <c r="N39" i="26" s="1"/>
  <c r="M38" i="26"/>
  <c r="N38" i="26" s="1"/>
  <c r="M37" i="26"/>
  <c r="N37" i="26" s="1"/>
  <c r="M36" i="26"/>
  <c r="N36" i="26" s="1"/>
  <c r="M35" i="26"/>
  <c r="N35" i="26" s="1"/>
  <c r="M34" i="26"/>
  <c r="N34" i="26" s="1"/>
  <c r="M33" i="26"/>
  <c r="N33" i="26" s="1"/>
  <c r="M32" i="26"/>
  <c r="N32" i="26" s="1"/>
  <c r="M31" i="26"/>
  <c r="N31" i="26" s="1"/>
  <c r="M30" i="26"/>
  <c r="N30" i="26" s="1"/>
  <c r="M29" i="26"/>
  <c r="N29" i="26" s="1"/>
  <c r="M28" i="26"/>
  <c r="N28" i="26" s="1"/>
  <c r="M27" i="26"/>
  <c r="N27" i="26" s="1"/>
  <c r="M26" i="26"/>
  <c r="N26" i="26" s="1"/>
  <c r="M25" i="26"/>
  <c r="N25" i="26" s="1"/>
  <c r="M24" i="26"/>
  <c r="M56" i="25"/>
  <c r="N56" i="25" s="1"/>
  <c r="M55" i="25"/>
  <c r="N55" i="25" s="1"/>
  <c r="M54" i="25"/>
  <c r="N54" i="25" s="1"/>
  <c r="M53" i="25"/>
  <c r="N53" i="25" s="1"/>
  <c r="M52" i="25"/>
  <c r="N52" i="25" s="1"/>
  <c r="M51" i="25"/>
  <c r="N51" i="25" s="1"/>
  <c r="M50" i="25"/>
  <c r="N50" i="25" s="1"/>
  <c r="M49" i="25"/>
  <c r="N49" i="25" s="1"/>
  <c r="M48" i="25"/>
  <c r="N48" i="25" s="1"/>
  <c r="M47" i="25"/>
  <c r="N47" i="25" s="1"/>
  <c r="M46" i="25"/>
  <c r="N46" i="25" s="1"/>
  <c r="M45" i="25"/>
  <c r="N45" i="25" s="1"/>
  <c r="M44" i="25"/>
  <c r="N44" i="25" s="1"/>
  <c r="M43" i="25"/>
  <c r="N43" i="25" s="1"/>
  <c r="M42" i="25"/>
  <c r="N42" i="25" s="1"/>
  <c r="M41" i="25"/>
  <c r="N41" i="25" s="1"/>
  <c r="M40" i="25"/>
  <c r="N40" i="25" s="1"/>
  <c r="M39" i="25"/>
  <c r="N39" i="25" s="1"/>
  <c r="M38" i="25"/>
  <c r="N38" i="25" s="1"/>
  <c r="M37" i="25"/>
  <c r="N37" i="25" s="1"/>
  <c r="M36" i="25"/>
  <c r="N36" i="25" s="1"/>
  <c r="M35" i="25"/>
  <c r="N35" i="25" s="1"/>
  <c r="M34" i="25"/>
  <c r="N34" i="25" s="1"/>
  <c r="M33" i="25"/>
  <c r="N33" i="25" s="1"/>
  <c r="M32" i="25"/>
  <c r="N32" i="25" s="1"/>
  <c r="M31" i="25"/>
  <c r="N31" i="25" s="1"/>
  <c r="M30" i="25"/>
  <c r="N30" i="25" s="1"/>
  <c r="M29" i="25"/>
  <c r="N29" i="25" s="1"/>
  <c r="M28" i="25"/>
  <c r="N28" i="25" s="1"/>
  <c r="M27" i="25"/>
  <c r="N27" i="25" s="1"/>
  <c r="M26" i="25"/>
  <c r="N26" i="25" s="1"/>
  <c r="M25" i="25"/>
  <c r="N25" i="25" s="1"/>
  <c r="M24" i="25"/>
  <c r="N24" i="25" s="1"/>
  <c r="M56" i="23"/>
  <c r="N56" i="23" s="1"/>
  <c r="M55" i="23"/>
  <c r="N55" i="23" s="1"/>
  <c r="M54" i="23"/>
  <c r="N54" i="23" s="1"/>
  <c r="M53" i="23"/>
  <c r="N53" i="23" s="1"/>
  <c r="M52" i="23"/>
  <c r="N52" i="23" s="1"/>
  <c r="M51" i="23"/>
  <c r="N51" i="23" s="1"/>
  <c r="M50" i="23"/>
  <c r="N50" i="23" s="1"/>
  <c r="M49" i="23"/>
  <c r="N49" i="23" s="1"/>
  <c r="M48" i="23"/>
  <c r="N48" i="23" s="1"/>
  <c r="M47" i="23"/>
  <c r="N47" i="23" s="1"/>
  <c r="M46" i="23"/>
  <c r="N46" i="23" s="1"/>
  <c r="M45" i="23"/>
  <c r="N45" i="23" s="1"/>
  <c r="M44" i="23"/>
  <c r="N44" i="23" s="1"/>
  <c r="M43" i="23"/>
  <c r="N43" i="23" s="1"/>
  <c r="M42" i="23"/>
  <c r="N42" i="23" s="1"/>
  <c r="M41" i="23"/>
  <c r="N41" i="23" s="1"/>
  <c r="M40" i="23"/>
  <c r="N40" i="23" s="1"/>
  <c r="M39" i="23"/>
  <c r="N39" i="23" s="1"/>
  <c r="M38" i="23"/>
  <c r="N38" i="23" s="1"/>
  <c r="M37" i="23"/>
  <c r="N37" i="23" s="1"/>
  <c r="M36" i="23"/>
  <c r="N36" i="23" s="1"/>
  <c r="M35" i="23"/>
  <c r="N35" i="23" s="1"/>
  <c r="M34" i="23"/>
  <c r="N34" i="23" s="1"/>
  <c r="M33" i="23"/>
  <c r="N33" i="23" s="1"/>
  <c r="M32" i="23"/>
  <c r="N32" i="23" s="1"/>
  <c r="M31" i="23"/>
  <c r="N31" i="23" s="1"/>
  <c r="M30" i="23"/>
  <c r="N30" i="23" s="1"/>
  <c r="M29" i="23"/>
  <c r="N29" i="23" s="1"/>
  <c r="M28" i="23"/>
  <c r="N28" i="23" s="1"/>
  <c r="M27" i="23"/>
  <c r="N27" i="23" s="1"/>
  <c r="M26" i="23"/>
  <c r="N26" i="23" s="1"/>
  <c r="M25" i="23"/>
  <c r="N25" i="23" s="1"/>
  <c r="M24" i="23"/>
  <c r="N24" i="23" s="1"/>
  <c r="M56" i="22"/>
  <c r="N56" i="22" s="1"/>
  <c r="M55" i="22"/>
  <c r="N55" i="22" s="1"/>
  <c r="M54" i="22"/>
  <c r="N54" i="22" s="1"/>
  <c r="M53" i="22"/>
  <c r="N53" i="22" s="1"/>
  <c r="M52" i="22"/>
  <c r="N52" i="22" s="1"/>
  <c r="M51" i="22"/>
  <c r="N51" i="22" s="1"/>
  <c r="M50" i="22"/>
  <c r="N50" i="22" s="1"/>
  <c r="M49" i="22"/>
  <c r="N49" i="22" s="1"/>
  <c r="M48" i="22"/>
  <c r="N48" i="22" s="1"/>
  <c r="M47" i="22"/>
  <c r="N47" i="22" s="1"/>
  <c r="M46" i="22"/>
  <c r="N46" i="22" s="1"/>
  <c r="M45" i="22"/>
  <c r="N45" i="22" s="1"/>
  <c r="M44" i="22"/>
  <c r="N44" i="22" s="1"/>
  <c r="M43" i="22"/>
  <c r="N43" i="22" s="1"/>
  <c r="M42" i="22"/>
  <c r="N42" i="22" s="1"/>
  <c r="M41" i="22"/>
  <c r="N41" i="22" s="1"/>
  <c r="M40" i="22"/>
  <c r="N40" i="22" s="1"/>
  <c r="M39" i="22"/>
  <c r="N39" i="22" s="1"/>
  <c r="M38" i="22"/>
  <c r="N38" i="22" s="1"/>
  <c r="M37" i="22"/>
  <c r="N37" i="22" s="1"/>
  <c r="M36" i="22"/>
  <c r="N36" i="22" s="1"/>
  <c r="M35" i="22"/>
  <c r="N35" i="22" s="1"/>
  <c r="M34" i="22"/>
  <c r="N34" i="22" s="1"/>
  <c r="M33" i="22"/>
  <c r="N33" i="22" s="1"/>
  <c r="M32" i="22"/>
  <c r="N32" i="22" s="1"/>
  <c r="M31" i="22"/>
  <c r="N31" i="22" s="1"/>
  <c r="M30" i="22"/>
  <c r="N30" i="22" s="1"/>
  <c r="M29" i="22"/>
  <c r="N29" i="22" s="1"/>
  <c r="M28" i="22"/>
  <c r="N28" i="22" s="1"/>
  <c r="M27" i="22"/>
  <c r="N27" i="22" s="1"/>
  <c r="M26" i="22"/>
  <c r="N26" i="22" s="1"/>
  <c r="M25" i="22"/>
  <c r="N25" i="22" s="1"/>
  <c r="M24" i="22"/>
  <c r="N24" i="22" s="1"/>
  <c r="M56" i="53"/>
  <c r="N56" i="53" s="1"/>
  <c r="M55" i="53"/>
  <c r="N55" i="53" s="1"/>
  <c r="M54" i="53"/>
  <c r="N54" i="53" s="1"/>
  <c r="M53" i="53"/>
  <c r="N53" i="53" s="1"/>
  <c r="M52" i="53"/>
  <c r="N52" i="53" s="1"/>
  <c r="M51" i="53"/>
  <c r="N51" i="53" s="1"/>
  <c r="M50" i="53"/>
  <c r="N50" i="53" s="1"/>
  <c r="M49" i="53"/>
  <c r="N49" i="53" s="1"/>
  <c r="M48" i="53"/>
  <c r="N48" i="53" s="1"/>
  <c r="M47" i="53"/>
  <c r="N47" i="53" s="1"/>
  <c r="M46" i="53"/>
  <c r="N46" i="53" s="1"/>
  <c r="M45" i="53"/>
  <c r="N45" i="53" s="1"/>
  <c r="M44" i="53"/>
  <c r="N44" i="53" s="1"/>
  <c r="M43" i="53"/>
  <c r="N43" i="53" s="1"/>
  <c r="M42" i="53"/>
  <c r="N42" i="53" s="1"/>
  <c r="M41" i="53"/>
  <c r="N41" i="53" s="1"/>
  <c r="M40" i="53"/>
  <c r="N40" i="53" s="1"/>
  <c r="M39" i="53"/>
  <c r="N39" i="53" s="1"/>
  <c r="M38" i="53"/>
  <c r="N38" i="53" s="1"/>
  <c r="M37" i="53"/>
  <c r="N37" i="53" s="1"/>
  <c r="M36" i="53"/>
  <c r="N36" i="53" s="1"/>
  <c r="M35" i="53"/>
  <c r="N35" i="53" s="1"/>
  <c r="M34" i="53"/>
  <c r="N34" i="53" s="1"/>
  <c r="M33" i="53"/>
  <c r="N33" i="53" s="1"/>
  <c r="M32" i="53"/>
  <c r="N32" i="53" s="1"/>
  <c r="M31" i="53"/>
  <c r="N31" i="53" s="1"/>
  <c r="M30" i="53"/>
  <c r="N30" i="53" s="1"/>
  <c r="M29" i="53"/>
  <c r="N29" i="53" s="1"/>
  <c r="M28" i="53"/>
  <c r="N28" i="53" s="1"/>
  <c r="M27" i="53"/>
  <c r="N27" i="53" s="1"/>
  <c r="M26" i="53"/>
  <c r="N26" i="53" s="1"/>
  <c r="M25" i="53"/>
  <c r="N25" i="53" s="1"/>
  <c r="M24" i="53"/>
  <c r="N24" i="53" s="1"/>
  <c r="M56" i="17"/>
  <c r="M55" i="17"/>
  <c r="M54" i="17"/>
  <c r="M53" i="17"/>
  <c r="M52" i="17"/>
  <c r="M51" i="17"/>
  <c r="M50" i="17"/>
  <c r="M49" i="17"/>
  <c r="M48" i="17"/>
  <c r="M47" i="17"/>
  <c r="M46" i="17"/>
  <c r="M45" i="17"/>
  <c r="M44" i="17"/>
  <c r="M43" i="17"/>
  <c r="M42" i="17"/>
  <c r="M41" i="17"/>
  <c r="M40" i="17"/>
  <c r="M39" i="17"/>
  <c r="M38" i="17"/>
  <c r="M37" i="17"/>
  <c r="M36" i="17"/>
  <c r="M35" i="17"/>
  <c r="M34" i="17"/>
  <c r="M33" i="17"/>
  <c r="M32" i="17"/>
  <c r="M31" i="17"/>
  <c r="M30" i="17"/>
  <c r="M29" i="17"/>
  <c r="M28" i="17"/>
  <c r="M27" i="17"/>
  <c r="M26" i="17"/>
  <c r="M25" i="17"/>
  <c r="M24" i="17"/>
  <c r="M56" i="43"/>
  <c r="N56" i="43" s="1"/>
  <c r="M55" i="43"/>
  <c r="N55" i="43" s="1"/>
  <c r="M54" i="43"/>
  <c r="N54" i="43" s="1"/>
  <c r="M53" i="43"/>
  <c r="N53" i="43" s="1"/>
  <c r="M52" i="43"/>
  <c r="N52" i="43" s="1"/>
  <c r="M51" i="43"/>
  <c r="N51" i="43" s="1"/>
  <c r="M50" i="43"/>
  <c r="N50" i="43" s="1"/>
  <c r="M49" i="43"/>
  <c r="N49" i="43" s="1"/>
  <c r="M48" i="43"/>
  <c r="N48" i="43" s="1"/>
  <c r="M47" i="43"/>
  <c r="N47" i="43" s="1"/>
  <c r="M46" i="43"/>
  <c r="N46" i="43" s="1"/>
  <c r="M45" i="43"/>
  <c r="N45" i="43" s="1"/>
  <c r="M44" i="43"/>
  <c r="N44" i="43" s="1"/>
  <c r="M43" i="43"/>
  <c r="N43" i="43" s="1"/>
  <c r="M42" i="43"/>
  <c r="N42" i="43" s="1"/>
  <c r="M41" i="43"/>
  <c r="N41" i="43" s="1"/>
  <c r="M40" i="43"/>
  <c r="N40" i="43" s="1"/>
  <c r="M39" i="43"/>
  <c r="N39" i="43" s="1"/>
  <c r="M38" i="43"/>
  <c r="N38" i="43" s="1"/>
  <c r="M37" i="43"/>
  <c r="N37" i="43" s="1"/>
  <c r="M36" i="43"/>
  <c r="N36" i="43" s="1"/>
  <c r="M35" i="43"/>
  <c r="N35" i="43" s="1"/>
  <c r="M34" i="43"/>
  <c r="N34" i="43" s="1"/>
  <c r="M33" i="43"/>
  <c r="N33" i="43" s="1"/>
  <c r="M32" i="43"/>
  <c r="N32" i="43" s="1"/>
  <c r="M31" i="43"/>
  <c r="N31" i="43" s="1"/>
  <c r="M30" i="43"/>
  <c r="N30" i="43" s="1"/>
  <c r="M29" i="43"/>
  <c r="N29" i="43" s="1"/>
  <c r="M28" i="43"/>
  <c r="N28" i="43" s="1"/>
  <c r="M27" i="43"/>
  <c r="N27" i="43" s="1"/>
  <c r="M26" i="43"/>
  <c r="N26" i="43" s="1"/>
  <c r="M25" i="43"/>
  <c r="N25" i="43" s="1"/>
  <c r="M24" i="43"/>
  <c r="N24" i="43" s="1"/>
  <c r="M56" i="45"/>
  <c r="N56" i="45" s="1"/>
  <c r="M55" i="45"/>
  <c r="N55" i="45" s="1"/>
  <c r="M54" i="45"/>
  <c r="N54" i="45" s="1"/>
  <c r="M53" i="45"/>
  <c r="N53" i="45" s="1"/>
  <c r="M52" i="45"/>
  <c r="N52" i="45" s="1"/>
  <c r="M51" i="45"/>
  <c r="N51" i="45" s="1"/>
  <c r="M50" i="45"/>
  <c r="N50" i="45" s="1"/>
  <c r="M49" i="45"/>
  <c r="N49" i="45" s="1"/>
  <c r="M48" i="45"/>
  <c r="N48" i="45" s="1"/>
  <c r="M47" i="45"/>
  <c r="N47" i="45" s="1"/>
  <c r="M46" i="45"/>
  <c r="N46" i="45" s="1"/>
  <c r="M45" i="45"/>
  <c r="N45" i="45" s="1"/>
  <c r="M44" i="45"/>
  <c r="N44" i="45" s="1"/>
  <c r="M43" i="45"/>
  <c r="N43" i="45" s="1"/>
  <c r="M42" i="45"/>
  <c r="N42" i="45" s="1"/>
  <c r="M41" i="45"/>
  <c r="N41" i="45" s="1"/>
  <c r="M40" i="45"/>
  <c r="N40" i="45" s="1"/>
  <c r="M39" i="45"/>
  <c r="N39" i="45" s="1"/>
  <c r="M38" i="45"/>
  <c r="N38" i="45" s="1"/>
  <c r="M37" i="45"/>
  <c r="N37" i="45" s="1"/>
  <c r="M36" i="45"/>
  <c r="N36" i="45" s="1"/>
  <c r="M35" i="45"/>
  <c r="N35" i="45" s="1"/>
  <c r="M34" i="45"/>
  <c r="N34" i="45" s="1"/>
  <c r="M33" i="45"/>
  <c r="N33" i="45" s="1"/>
  <c r="M32" i="45"/>
  <c r="N32" i="45" s="1"/>
  <c r="M31" i="45"/>
  <c r="N31" i="45" s="1"/>
  <c r="M30" i="45"/>
  <c r="N30" i="45" s="1"/>
  <c r="M29" i="45"/>
  <c r="N29" i="45" s="1"/>
  <c r="M28" i="45"/>
  <c r="N28" i="45" s="1"/>
  <c r="M27" i="45"/>
  <c r="N27" i="45" s="1"/>
  <c r="M26" i="45"/>
  <c r="N26" i="45" s="1"/>
  <c r="M25" i="45"/>
  <c r="N25" i="45" s="1"/>
  <c r="M24" i="45"/>
  <c r="N24" i="45" s="1"/>
  <c r="I24" i="53"/>
  <c r="H62" i="53"/>
  <c r="D62" i="53"/>
  <c r="C62" i="53"/>
  <c r="H61" i="53"/>
  <c r="D61" i="53"/>
  <c r="C61" i="53"/>
  <c r="H60" i="53"/>
  <c r="D60" i="53"/>
  <c r="C60" i="53"/>
  <c r="H59" i="53"/>
  <c r="D59" i="53"/>
  <c r="C59" i="53"/>
  <c r="H58" i="53"/>
  <c r="D58" i="53"/>
  <c r="C58" i="53"/>
  <c r="I56" i="53"/>
  <c r="E56" i="53"/>
  <c r="F56" i="53" s="1"/>
  <c r="I55" i="53"/>
  <c r="E55" i="53"/>
  <c r="F55" i="53" s="1"/>
  <c r="I54" i="53"/>
  <c r="E54" i="53"/>
  <c r="F54" i="53" s="1"/>
  <c r="I53" i="53"/>
  <c r="E53" i="53"/>
  <c r="F53" i="53" s="1"/>
  <c r="I52" i="53"/>
  <c r="E52" i="53"/>
  <c r="F52" i="53" s="1"/>
  <c r="I51" i="53"/>
  <c r="F51" i="53"/>
  <c r="I50" i="53"/>
  <c r="E50" i="53"/>
  <c r="F50" i="53" s="1"/>
  <c r="I49" i="53"/>
  <c r="E49" i="53"/>
  <c r="F49" i="53" s="1"/>
  <c r="I48" i="53"/>
  <c r="E48" i="53"/>
  <c r="F48" i="53" s="1"/>
  <c r="I47" i="53"/>
  <c r="E47" i="53"/>
  <c r="F47" i="53" s="1"/>
  <c r="I46" i="53"/>
  <c r="E46" i="53"/>
  <c r="F46" i="53" s="1"/>
  <c r="I45" i="53"/>
  <c r="E45" i="53"/>
  <c r="F45" i="53" s="1"/>
  <c r="I44" i="53"/>
  <c r="E44" i="53"/>
  <c r="F44" i="53" s="1"/>
  <c r="I43" i="53"/>
  <c r="E43" i="53"/>
  <c r="F43" i="53" s="1"/>
  <c r="I42" i="53"/>
  <c r="E42" i="53"/>
  <c r="F42" i="53" s="1"/>
  <c r="I41" i="53"/>
  <c r="E41" i="53"/>
  <c r="F41" i="53" s="1"/>
  <c r="I40" i="53"/>
  <c r="E40" i="53"/>
  <c r="F40" i="53" s="1"/>
  <c r="I39" i="53"/>
  <c r="E39" i="53"/>
  <c r="F39" i="53" s="1"/>
  <c r="I38" i="53"/>
  <c r="E38" i="53"/>
  <c r="F38" i="53" s="1"/>
  <c r="I37" i="53"/>
  <c r="F37" i="53"/>
  <c r="E37" i="53"/>
  <c r="I36" i="53"/>
  <c r="E36" i="53"/>
  <c r="F36" i="53" s="1"/>
  <c r="I35" i="53"/>
  <c r="E35" i="53"/>
  <c r="F35" i="53" s="1"/>
  <c r="I34" i="53"/>
  <c r="E34" i="53"/>
  <c r="F34" i="53" s="1"/>
  <c r="I33" i="53"/>
  <c r="E33" i="53"/>
  <c r="F33" i="53" s="1"/>
  <c r="I32" i="53"/>
  <c r="E32" i="53"/>
  <c r="F32" i="53" s="1"/>
  <c r="I31" i="53"/>
  <c r="E31" i="53"/>
  <c r="F31" i="53" s="1"/>
  <c r="I30" i="53"/>
  <c r="E30" i="53"/>
  <c r="F30" i="53" s="1"/>
  <c r="I29" i="53"/>
  <c r="E29" i="53"/>
  <c r="F29" i="53" s="1"/>
  <c r="I28" i="53"/>
  <c r="E28" i="53"/>
  <c r="F28" i="53" s="1"/>
  <c r="I27" i="53"/>
  <c r="E27" i="53"/>
  <c r="F27" i="53" s="1"/>
  <c r="I26" i="53"/>
  <c r="E26" i="53"/>
  <c r="F26" i="53" s="1"/>
  <c r="I25" i="53"/>
  <c r="E25" i="53"/>
  <c r="F25" i="53" s="1"/>
  <c r="F24" i="53"/>
  <c r="E24" i="53"/>
  <c r="I24" i="45"/>
  <c r="H62" i="52"/>
  <c r="D62" i="52"/>
  <c r="C62" i="52"/>
  <c r="H61" i="52"/>
  <c r="D61" i="52"/>
  <c r="C61" i="52"/>
  <c r="H60" i="52"/>
  <c r="D60" i="52"/>
  <c r="C60" i="52"/>
  <c r="H59" i="52"/>
  <c r="D59" i="52"/>
  <c r="C59" i="52"/>
  <c r="H58" i="52"/>
  <c r="D58" i="52"/>
  <c r="C58" i="52"/>
  <c r="I56" i="52"/>
  <c r="E56" i="52"/>
  <c r="F56" i="52" s="1"/>
  <c r="I55" i="52"/>
  <c r="E55" i="52"/>
  <c r="F55" i="52" s="1"/>
  <c r="I54" i="52"/>
  <c r="E54" i="52"/>
  <c r="F54" i="52" s="1"/>
  <c r="I53" i="52"/>
  <c r="E53" i="52"/>
  <c r="F53" i="52" s="1"/>
  <c r="I52" i="52"/>
  <c r="E52" i="52"/>
  <c r="F52" i="52" s="1"/>
  <c r="I51" i="52"/>
  <c r="E51" i="52"/>
  <c r="F51" i="52" s="1"/>
  <c r="I50" i="52"/>
  <c r="E50" i="52"/>
  <c r="F50" i="52" s="1"/>
  <c r="I49" i="52"/>
  <c r="E49" i="52"/>
  <c r="F49" i="52" s="1"/>
  <c r="I48" i="52"/>
  <c r="J48" i="52" s="1"/>
  <c r="E48" i="52"/>
  <c r="F48" i="52" s="1"/>
  <c r="I47" i="52"/>
  <c r="E47" i="52"/>
  <c r="F47" i="52" s="1"/>
  <c r="I46" i="52"/>
  <c r="E46" i="52"/>
  <c r="F46" i="52" s="1"/>
  <c r="I45" i="52"/>
  <c r="E45" i="52"/>
  <c r="F45" i="52" s="1"/>
  <c r="I44" i="52"/>
  <c r="E44" i="52"/>
  <c r="F44" i="52" s="1"/>
  <c r="I43" i="52"/>
  <c r="E43" i="52"/>
  <c r="F43" i="52" s="1"/>
  <c r="I42" i="52"/>
  <c r="E42" i="52"/>
  <c r="F42" i="52" s="1"/>
  <c r="I41" i="52"/>
  <c r="E41" i="52"/>
  <c r="F41" i="52" s="1"/>
  <c r="I40" i="52"/>
  <c r="E40" i="52"/>
  <c r="F40" i="52" s="1"/>
  <c r="I39" i="52"/>
  <c r="E39" i="52"/>
  <c r="F39" i="52" s="1"/>
  <c r="I38" i="52"/>
  <c r="E38" i="52"/>
  <c r="F38" i="52" s="1"/>
  <c r="I37" i="52"/>
  <c r="E37" i="52"/>
  <c r="F37" i="52" s="1"/>
  <c r="I36" i="52"/>
  <c r="E36" i="52"/>
  <c r="F36" i="52" s="1"/>
  <c r="I35" i="52"/>
  <c r="E35" i="52"/>
  <c r="F35" i="52" s="1"/>
  <c r="I34" i="52"/>
  <c r="E34" i="52"/>
  <c r="F34" i="52" s="1"/>
  <c r="I33" i="52"/>
  <c r="E33" i="52"/>
  <c r="F33" i="52" s="1"/>
  <c r="I32" i="52"/>
  <c r="E32" i="52"/>
  <c r="F32" i="52" s="1"/>
  <c r="I31" i="52"/>
  <c r="E31" i="52"/>
  <c r="F31" i="52" s="1"/>
  <c r="I30" i="52"/>
  <c r="E30" i="52"/>
  <c r="F30" i="52" s="1"/>
  <c r="I29" i="52"/>
  <c r="J29" i="52" s="1"/>
  <c r="E29" i="52"/>
  <c r="F29" i="52" s="1"/>
  <c r="I28" i="52"/>
  <c r="E28" i="52"/>
  <c r="F28" i="52" s="1"/>
  <c r="I27" i="52"/>
  <c r="E27" i="52"/>
  <c r="F27" i="52" s="1"/>
  <c r="I26" i="52"/>
  <c r="E26" i="52"/>
  <c r="I25" i="52"/>
  <c r="E25" i="52"/>
  <c r="I24" i="52"/>
  <c r="E24" i="52"/>
  <c r="F24" i="52" s="1"/>
  <c r="E24" i="26"/>
  <c r="E25" i="26"/>
  <c r="E26" i="26"/>
  <c r="E27" i="26"/>
  <c r="E28" i="26"/>
  <c r="E29" i="26"/>
  <c r="E30" i="26"/>
  <c r="E31" i="26"/>
  <c r="E32" i="26"/>
  <c r="E33" i="26"/>
  <c r="E34" i="26"/>
  <c r="E35" i="26"/>
  <c r="E36" i="26"/>
  <c r="E37" i="26"/>
  <c r="E38" i="26"/>
  <c r="E39" i="26"/>
  <c r="E40" i="26"/>
  <c r="E41" i="26"/>
  <c r="E42" i="26"/>
  <c r="E43" i="26"/>
  <c r="E44" i="26"/>
  <c r="E45" i="26"/>
  <c r="E46" i="26"/>
  <c r="E47" i="26"/>
  <c r="E48" i="26"/>
  <c r="E49" i="26"/>
  <c r="E50" i="26"/>
  <c r="E51" i="26"/>
  <c r="E52" i="26"/>
  <c r="E53" i="26"/>
  <c r="E54" i="26"/>
  <c r="E55" i="26"/>
  <c r="E56" i="26"/>
  <c r="K24" i="53" l="1"/>
  <c r="J28" i="53"/>
  <c r="I62" i="53"/>
  <c r="G48" i="53"/>
  <c r="K34" i="52"/>
  <c r="K37" i="53"/>
  <c r="K39" i="52"/>
  <c r="K51" i="52"/>
  <c r="K29" i="52"/>
  <c r="J32" i="53"/>
  <c r="J44" i="53"/>
  <c r="K56" i="53"/>
  <c r="J33" i="53"/>
  <c r="J56" i="53"/>
  <c r="J45" i="53"/>
  <c r="J34" i="53"/>
  <c r="J46" i="53"/>
  <c r="J51" i="53"/>
  <c r="J40" i="53"/>
  <c r="K38" i="53"/>
  <c r="K49" i="53"/>
  <c r="K55" i="53"/>
  <c r="E59" i="53"/>
  <c r="K36" i="53"/>
  <c r="G26" i="53"/>
  <c r="K31" i="53"/>
  <c r="K42" i="53"/>
  <c r="K53" i="53"/>
  <c r="K25" i="53"/>
  <c r="K48" i="53"/>
  <c r="G54" i="53"/>
  <c r="K43" i="53"/>
  <c r="K54" i="53"/>
  <c r="G27" i="53"/>
  <c r="K27" i="53"/>
  <c r="K33" i="53"/>
  <c r="G33" i="53"/>
  <c r="G38" i="53"/>
  <c r="G44" i="53"/>
  <c r="K44" i="53"/>
  <c r="G49" i="53"/>
  <c r="G55" i="53"/>
  <c r="G37" i="53"/>
  <c r="K28" i="53"/>
  <c r="G28" i="53"/>
  <c r="G34" i="53"/>
  <c r="G39" i="53"/>
  <c r="K39" i="53"/>
  <c r="K45" i="53"/>
  <c r="G45" i="53"/>
  <c r="G50" i="53"/>
  <c r="G43" i="53"/>
  <c r="K50" i="53"/>
  <c r="G29" i="53"/>
  <c r="G35" i="53"/>
  <c r="K40" i="53"/>
  <c r="G40" i="53"/>
  <c r="G46" i="53"/>
  <c r="G51" i="53"/>
  <c r="K51" i="53"/>
  <c r="G32" i="53"/>
  <c r="K32" i="53"/>
  <c r="G30" i="53"/>
  <c r="G41" i="53"/>
  <c r="G47" i="53"/>
  <c r="K52" i="53"/>
  <c r="G52" i="53"/>
  <c r="G25" i="53"/>
  <c r="K30" i="53"/>
  <c r="G36" i="53"/>
  <c r="K41" i="53"/>
  <c r="K47" i="53"/>
  <c r="K26" i="53"/>
  <c r="F59" i="53"/>
  <c r="G31" i="53"/>
  <c r="G42" i="53"/>
  <c r="G53" i="53"/>
  <c r="E61" i="53"/>
  <c r="J29" i="53"/>
  <c r="K34" i="53"/>
  <c r="J41" i="53"/>
  <c r="K46" i="53"/>
  <c r="J53" i="53"/>
  <c r="I59" i="53"/>
  <c r="F61" i="53"/>
  <c r="J24" i="53"/>
  <c r="K29" i="53"/>
  <c r="J36" i="53"/>
  <c r="J48" i="53"/>
  <c r="J39" i="53"/>
  <c r="G24" i="53"/>
  <c r="J31" i="53"/>
  <c r="J43" i="53"/>
  <c r="J55" i="53"/>
  <c r="E58" i="53"/>
  <c r="I61" i="53"/>
  <c r="J26" i="53"/>
  <c r="J38" i="53"/>
  <c r="J50" i="53"/>
  <c r="F58" i="53"/>
  <c r="J27" i="53"/>
  <c r="E60" i="53"/>
  <c r="J52" i="53"/>
  <c r="I58" i="53"/>
  <c r="F60" i="53"/>
  <c r="E62" i="53"/>
  <c r="J35" i="53"/>
  <c r="J47" i="53"/>
  <c r="J30" i="53"/>
  <c r="K35" i="53"/>
  <c r="J42" i="53"/>
  <c r="J54" i="53"/>
  <c r="G56" i="53"/>
  <c r="I60" i="53"/>
  <c r="F62" i="53"/>
  <c r="J25" i="53"/>
  <c r="J37" i="53"/>
  <c r="J49" i="53"/>
  <c r="J39" i="52"/>
  <c r="K41" i="52"/>
  <c r="J41" i="52"/>
  <c r="K48" i="52"/>
  <c r="K36" i="52"/>
  <c r="E61" i="52"/>
  <c r="K53" i="52"/>
  <c r="J26" i="52"/>
  <c r="J45" i="52"/>
  <c r="K55" i="52"/>
  <c r="J55" i="52"/>
  <c r="K49" i="52"/>
  <c r="K52" i="52"/>
  <c r="J36" i="52"/>
  <c r="J49" i="52"/>
  <c r="K27" i="52"/>
  <c r="J46" i="52"/>
  <c r="I62" i="52"/>
  <c r="J56" i="52"/>
  <c r="J44" i="52"/>
  <c r="J32" i="52"/>
  <c r="I60" i="52"/>
  <c r="I58" i="52"/>
  <c r="I61" i="52"/>
  <c r="K43" i="52"/>
  <c r="K46" i="52"/>
  <c r="J24" i="52"/>
  <c r="J37" i="52"/>
  <c r="J43" i="52"/>
  <c r="J53" i="52"/>
  <c r="K24" i="52"/>
  <c r="J34" i="52"/>
  <c r="K44" i="52"/>
  <c r="K50" i="52"/>
  <c r="J50" i="52"/>
  <c r="E60" i="52"/>
  <c r="K28" i="52"/>
  <c r="K31" i="52"/>
  <c r="K47" i="52"/>
  <c r="J25" i="52"/>
  <c r="J31" i="52"/>
  <c r="J51" i="52"/>
  <c r="K54" i="52"/>
  <c r="K42" i="52"/>
  <c r="K56" i="52"/>
  <c r="J27" i="52"/>
  <c r="K30" i="52"/>
  <c r="K33" i="52"/>
  <c r="K37" i="52"/>
  <c r="K40" i="52"/>
  <c r="E58" i="52"/>
  <c r="K32" i="52"/>
  <c r="K38" i="52"/>
  <c r="J38" i="52"/>
  <c r="F26" i="52"/>
  <c r="K35" i="52"/>
  <c r="I59" i="52"/>
  <c r="J33" i="52"/>
  <c r="F25" i="52"/>
  <c r="J28" i="52"/>
  <c r="J40" i="52"/>
  <c r="K45" i="52"/>
  <c r="J52" i="52"/>
  <c r="J35" i="52"/>
  <c r="J47" i="52"/>
  <c r="E62" i="52"/>
  <c r="J30" i="52"/>
  <c r="J42" i="52"/>
  <c r="J54" i="52"/>
  <c r="E59" i="52"/>
  <c r="G28" i="52" l="1"/>
  <c r="L55" i="53"/>
  <c r="L51" i="53"/>
  <c r="L36" i="53"/>
  <c r="L44" i="53"/>
  <c r="L30" i="53"/>
  <c r="L45" i="53"/>
  <c r="L39" i="53"/>
  <c r="L35" i="53"/>
  <c r="L29" i="53"/>
  <c r="L52" i="53"/>
  <c r="L40" i="53"/>
  <c r="L33" i="53"/>
  <c r="L49" i="53"/>
  <c r="L27" i="53"/>
  <c r="L25" i="53"/>
  <c r="L38" i="53"/>
  <c r="L53" i="53"/>
  <c r="L54" i="53"/>
  <c r="L26" i="53"/>
  <c r="L32" i="53"/>
  <c r="L50" i="53"/>
  <c r="L28" i="53"/>
  <c r="L43" i="53"/>
  <c r="L46" i="53"/>
  <c r="L31" i="53"/>
  <c r="L37" i="53"/>
  <c r="L47" i="53"/>
  <c r="L42" i="53"/>
  <c r="K62" i="53"/>
  <c r="K60" i="53"/>
  <c r="K58" i="53"/>
  <c r="K61" i="53"/>
  <c r="L24" i="53"/>
  <c r="K59" i="53"/>
  <c r="L34" i="53"/>
  <c r="L41" i="53"/>
  <c r="L56" i="53"/>
  <c r="L48" i="53"/>
  <c r="G49" i="52"/>
  <c r="G56" i="52"/>
  <c r="G32" i="52"/>
  <c r="G31" i="52"/>
  <c r="K25" i="52"/>
  <c r="G25" i="52"/>
  <c r="G55" i="52"/>
  <c r="G29" i="52"/>
  <c r="G46" i="52"/>
  <c r="G36" i="52"/>
  <c r="G27" i="52"/>
  <c r="G50" i="52"/>
  <c r="F61" i="52"/>
  <c r="G45" i="52"/>
  <c r="G39" i="52"/>
  <c r="G37" i="52"/>
  <c r="G42" i="52"/>
  <c r="G30" i="52"/>
  <c r="G40" i="52"/>
  <c r="G26" i="52"/>
  <c r="G34" i="52"/>
  <c r="G47" i="52"/>
  <c r="F58" i="52"/>
  <c r="G48" i="52"/>
  <c r="G53" i="52"/>
  <c r="G44" i="52"/>
  <c r="F60" i="52"/>
  <c r="K26" i="52"/>
  <c r="L33" i="52" s="1"/>
  <c r="F62" i="52"/>
  <c r="G52" i="52"/>
  <c r="G43" i="52"/>
  <c r="G54" i="52"/>
  <c r="G41" i="52"/>
  <c r="F59" i="52"/>
  <c r="G33" i="52"/>
  <c r="G35" i="52"/>
  <c r="G24" i="52"/>
  <c r="G51" i="52"/>
  <c r="G38" i="52"/>
  <c r="L40" i="52" l="1"/>
  <c r="L50" i="52"/>
  <c r="L28" i="52"/>
  <c r="L45" i="52"/>
  <c r="L54" i="52"/>
  <c r="L32" i="52"/>
  <c r="L56" i="52"/>
  <c r="L37" i="52"/>
  <c r="K59" i="52"/>
  <c r="L29" i="52"/>
  <c r="K61" i="52"/>
  <c r="L55" i="52"/>
  <c r="K58" i="52"/>
  <c r="L39" i="52"/>
  <c r="L46" i="52"/>
  <c r="K60" i="52"/>
  <c r="L25" i="52"/>
  <c r="L38" i="52"/>
  <c r="L24" i="52"/>
  <c r="L47" i="52"/>
  <c r="L48" i="52"/>
  <c r="L41" i="52"/>
  <c r="L52" i="52"/>
  <c r="L27" i="52"/>
  <c r="L44" i="52"/>
  <c r="L42" i="52"/>
  <c r="L36" i="52"/>
  <c r="L30" i="52"/>
  <c r="L35" i="52"/>
  <c r="L31" i="52"/>
  <c r="L53" i="52"/>
  <c r="K62" i="52"/>
  <c r="L34" i="52"/>
  <c r="L51" i="52"/>
  <c r="L26" i="52"/>
  <c r="L43" i="52"/>
  <c r="L49" i="52"/>
  <c r="H62" i="28"/>
  <c r="D62" i="28"/>
  <c r="C62" i="28"/>
  <c r="H61" i="28"/>
  <c r="D61" i="28"/>
  <c r="C61" i="28"/>
  <c r="H60" i="28"/>
  <c r="D60" i="28"/>
  <c r="C60" i="28"/>
  <c r="H59" i="28"/>
  <c r="D59" i="28"/>
  <c r="C59" i="28"/>
  <c r="H58" i="28"/>
  <c r="D58" i="28"/>
  <c r="C58" i="28"/>
  <c r="H62" i="29"/>
  <c r="D62" i="29"/>
  <c r="C62" i="29"/>
  <c r="H61" i="29"/>
  <c r="D61" i="29"/>
  <c r="C61" i="29"/>
  <c r="H60" i="29"/>
  <c r="D60" i="29"/>
  <c r="C60" i="29"/>
  <c r="H59" i="29"/>
  <c r="D59" i="29"/>
  <c r="C59" i="29"/>
  <c r="H58" i="29"/>
  <c r="D58" i="29"/>
  <c r="C58" i="29"/>
  <c r="H62" i="30"/>
  <c r="D62" i="30"/>
  <c r="C62" i="30"/>
  <c r="H61" i="30"/>
  <c r="D61" i="30"/>
  <c r="C61" i="30"/>
  <c r="H60" i="30"/>
  <c r="D60" i="30"/>
  <c r="C60" i="30"/>
  <c r="H59" i="30"/>
  <c r="D59" i="30"/>
  <c r="C59" i="30"/>
  <c r="H58" i="30"/>
  <c r="D58" i="30"/>
  <c r="C58" i="30"/>
  <c r="H62" i="27"/>
  <c r="D62" i="27"/>
  <c r="C62" i="27"/>
  <c r="H61" i="27"/>
  <c r="D61" i="27"/>
  <c r="C61" i="27"/>
  <c r="H60" i="27"/>
  <c r="D60" i="27"/>
  <c r="C60" i="27"/>
  <c r="H59" i="27"/>
  <c r="D59" i="27"/>
  <c r="C59" i="27"/>
  <c r="H58" i="27"/>
  <c r="D58" i="27"/>
  <c r="C58" i="27"/>
  <c r="H62" i="26"/>
  <c r="D62" i="26"/>
  <c r="C62" i="26"/>
  <c r="H61" i="26"/>
  <c r="D61" i="26"/>
  <c r="C61" i="26"/>
  <c r="H60" i="26"/>
  <c r="D60" i="26"/>
  <c r="C60" i="26"/>
  <c r="H59" i="26"/>
  <c r="D59" i="26"/>
  <c r="C59" i="26"/>
  <c r="H58" i="26"/>
  <c r="D58" i="26"/>
  <c r="C58" i="26"/>
  <c r="H62" i="25"/>
  <c r="D62" i="25"/>
  <c r="C62" i="25"/>
  <c r="H61" i="25"/>
  <c r="D61" i="25"/>
  <c r="C61" i="25"/>
  <c r="H60" i="25"/>
  <c r="D60" i="25"/>
  <c r="C60" i="25"/>
  <c r="H59" i="25"/>
  <c r="D59" i="25"/>
  <c r="C59" i="25"/>
  <c r="H58" i="25"/>
  <c r="D58" i="25"/>
  <c r="C58" i="25"/>
  <c r="H62" i="24"/>
  <c r="D62" i="24"/>
  <c r="C62" i="24"/>
  <c r="H61" i="24"/>
  <c r="D61" i="24"/>
  <c r="C61" i="24"/>
  <c r="H60" i="24"/>
  <c r="D60" i="24"/>
  <c r="C60" i="24"/>
  <c r="H59" i="24"/>
  <c r="D59" i="24"/>
  <c r="C59" i="24"/>
  <c r="H58" i="24"/>
  <c r="D58" i="24"/>
  <c r="C58" i="24"/>
  <c r="H62" i="23"/>
  <c r="D62" i="23"/>
  <c r="C62" i="23"/>
  <c r="H61" i="23"/>
  <c r="D61" i="23"/>
  <c r="C61" i="23"/>
  <c r="H60" i="23"/>
  <c r="D60" i="23"/>
  <c r="C60" i="23"/>
  <c r="H59" i="23"/>
  <c r="D59" i="23"/>
  <c r="C59" i="23"/>
  <c r="H58" i="23"/>
  <c r="D58" i="23"/>
  <c r="C58" i="23"/>
  <c r="H62" i="22"/>
  <c r="D62" i="22"/>
  <c r="C62" i="22"/>
  <c r="H61" i="22"/>
  <c r="D61" i="22"/>
  <c r="C61" i="22"/>
  <c r="H60" i="22"/>
  <c r="D60" i="22"/>
  <c r="C60" i="22"/>
  <c r="H59" i="22"/>
  <c r="D59" i="22"/>
  <c r="C59" i="22"/>
  <c r="H58" i="22"/>
  <c r="D58" i="22"/>
  <c r="C58" i="22"/>
  <c r="H62" i="17"/>
  <c r="D62" i="17"/>
  <c r="C62" i="17"/>
  <c r="H61" i="17"/>
  <c r="D61" i="17"/>
  <c r="C61" i="17"/>
  <c r="H60" i="17"/>
  <c r="D60" i="17"/>
  <c r="C60" i="17"/>
  <c r="H59" i="17"/>
  <c r="D59" i="17"/>
  <c r="C59" i="17"/>
  <c r="H58" i="17"/>
  <c r="D58" i="17"/>
  <c r="C58" i="17"/>
  <c r="H62" i="43"/>
  <c r="D62" i="43"/>
  <c r="C62" i="43"/>
  <c r="H61" i="43"/>
  <c r="D61" i="43"/>
  <c r="C61" i="43"/>
  <c r="H60" i="43"/>
  <c r="D60" i="43"/>
  <c r="C60" i="43"/>
  <c r="H59" i="43"/>
  <c r="D59" i="43"/>
  <c r="C59" i="43"/>
  <c r="H58" i="43"/>
  <c r="D58" i="43"/>
  <c r="C58" i="43"/>
  <c r="H62" i="45"/>
  <c r="D62" i="45"/>
  <c r="C62" i="45"/>
  <c r="H61" i="45"/>
  <c r="D61" i="45"/>
  <c r="C61" i="45"/>
  <c r="H60" i="45"/>
  <c r="D60" i="45"/>
  <c r="C60" i="45"/>
  <c r="H59" i="45"/>
  <c r="D59" i="45"/>
  <c r="C59" i="45"/>
  <c r="H58" i="45"/>
  <c r="D58" i="45"/>
  <c r="C58" i="45"/>
  <c r="I56" i="45" l="1"/>
  <c r="E56" i="45"/>
  <c r="F56" i="45" s="1"/>
  <c r="I55" i="45"/>
  <c r="E55" i="45"/>
  <c r="F55" i="45" s="1"/>
  <c r="I54" i="45"/>
  <c r="E54" i="45"/>
  <c r="F54" i="45" s="1"/>
  <c r="I53" i="45"/>
  <c r="E53" i="45"/>
  <c r="F53" i="45" s="1"/>
  <c r="I52" i="45"/>
  <c r="E52" i="45"/>
  <c r="F52" i="45" s="1"/>
  <c r="I51" i="45"/>
  <c r="E51" i="45"/>
  <c r="F51" i="45" s="1"/>
  <c r="I50" i="45"/>
  <c r="E50" i="45"/>
  <c r="F50" i="45" s="1"/>
  <c r="I49" i="45"/>
  <c r="E49" i="45"/>
  <c r="F49" i="45" s="1"/>
  <c r="I48" i="45"/>
  <c r="E48" i="45"/>
  <c r="F48" i="45" s="1"/>
  <c r="I47" i="45"/>
  <c r="E47" i="45"/>
  <c r="F47" i="45" s="1"/>
  <c r="I46" i="45"/>
  <c r="E46" i="45"/>
  <c r="F46" i="45" s="1"/>
  <c r="I45" i="45"/>
  <c r="E45" i="45"/>
  <c r="F45" i="45" s="1"/>
  <c r="I44" i="45"/>
  <c r="E44" i="45"/>
  <c r="F44" i="45" s="1"/>
  <c r="I43" i="45"/>
  <c r="E43" i="45"/>
  <c r="F43" i="45" s="1"/>
  <c r="I42" i="45"/>
  <c r="E42" i="45"/>
  <c r="F42" i="45" s="1"/>
  <c r="I41" i="45"/>
  <c r="E41" i="45"/>
  <c r="F41" i="45" s="1"/>
  <c r="I40" i="45"/>
  <c r="E40" i="45"/>
  <c r="F40" i="45" s="1"/>
  <c r="I39" i="45"/>
  <c r="E39" i="45"/>
  <c r="F39" i="45" s="1"/>
  <c r="I38" i="45"/>
  <c r="E38" i="45"/>
  <c r="F38" i="45" s="1"/>
  <c r="I37" i="45"/>
  <c r="E37" i="45"/>
  <c r="F37" i="45" s="1"/>
  <c r="I36" i="45"/>
  <c r="E36" i="45"/>
  <c r="F36" i="45" s="1"/>
  <c r="I35" i="45"/>
  <c r="E35" i="45"/>
  <c r="F35" i="45" s="1"/>
  <c r="I34" i="45"/>
  <c r="E34" i="45"/>
  <c r="F34" i="45" s="1"/>
  <c r="I33" i="45"/>
  <c r="E33" i="45"/>
  <c r="F33" i="45" s="1"/>
  <c r="I32" i="45"/>
  <c r="E32" i="45"/>
  <c r="F32" i="45" s="1"/>
  <c r="I31" i="45"/>
  <c r="E31" i="45"/>
  <c r="F31" i="45" s="1"/>
  <c r="I30" i="45"/>
  <c r="E30" i="45"/>
  <c r="F30" i="45" s="1"/>
  <c r="I29" i="45"/>
  <c r="E29" i="45"/>
  <c r="F29" i="45" s="1"/>
  <c r="I28" i="45"/>
  <c r="E28" i="45"/>
  <c r="F28" i="45" s="1"/>
  <c r="I27" i="45"/>
  <c r="E27" i="45"/>
  <c r="F27" i="45" s="1"/>
  <c r="I26" i="45"/>
  <c r="E26" i="45"/>
  <c r="F26" i="45" s="1"/>
  <c r="I25" i="45"/>
  <c r="E25" i="45"/>
  <c r="F25" i="45" s="1"/>
  <c r="E24" i="45"/>
  <c r="E24" i="43"/>
  <c r="E38" i="43"/>
  <c r="F38" i="43" s="1"/>
  <c r="I56" i="43"/>
  <c r="E56" i="43"/>
  <c r="F56" i="43" s="1"/>
  <c r="I55" i="43"/>
  <c r="E55" i="43"/>
  <c r="F55" i="43" s="1"/>
  <c r="I54" i="43"/>
  <c r="E54" i="43"/>
  <c r="F54" i="43" s="1"/>
  <c r="I53" i="43"/>
  <c r="E53" i="43"/>
  <c r="F53" i="43" s="1"/>
  <c r="I52" i="43"/>
  <c r="E52" i="43"/>
  <c r="F52" i="43" s="1"/>
  <c r="I51" i="43"/>
  <c r="E51" i="43"/>
  <c r="F51" i="43" s="1"/>
  <c r="I50" i="43"/>
  <c r="E50" i="43"/>
  <c r="F50" i="43" s="1"/>
  <c r="I49" i="43"/>
  <c r="E49" i="43"/>
  <c r="F49" i="43" s="1"/>
  <c r="I48" i="43"/>
  <c r="E48" i="43"/>
  <c r="F48" i="43" s="1"/>
  <c r="I47" i="43"/>
  <c r="E47" i="43"/>
  <c r="F47" i="43" s="1"/>
  <c r="I46" i="43"/>
  <c r="E46" i="43"/>
  <c r="F46" i="43" s="1"/>
  <c r="I45" i="43"/>
  <c r="E45" i="43"/>
  <c r="F45" i="43" s="1"/>
  <c r="I44" i="43"/>
  <c r="E44" i="43"/>
  <c r="F44" i="43" s="1"/>
  <c r="I43" i="43"/>
  <c r="E43" i="43"/>
  <c r="F43" i="43" s="1"/>
  <c r="I42" i="43"/>
  <c r="E42" i="43"/>
  <c r="F42" i="43" s="1"/>
  <c r="I41" i="43"/>
  <c r="E41" i="43"/>
  <c r="F41" i="43" s="1"/>
  <c r="I40" i="43"/>
  <c r="E40" i="43"/>
  <c r="F40" i="43" s="1"/>
  <c r="I39" i="43"/>
  <c r="E39" i="43"/>
  <c r="F39" i="43" s="1"/>
  <c r="I38" i="43"/>
  <c r="I37" i="43"/>
  <c r="E37" i="43"/>
  <c r="F37" i="43" s="1"/>
  <c r="I36" i="43"/>
  <c r="E36" i="43"/>
  <c r="F36" i="43" s="1"/>
  <c r="I35" i="43"/>
  <c r="E35" i="43"/>
  <c r="F35" i="43" s="1"/>
  <c r="I34" i="43"/>
  <c r="E34" i="43"/>
  <c r="F34" i="43" s="1"/>
  <c r="I33" i="43"/>
  <c r="E33" i="43"/>
  <c r="F33" i="43" s="1"/>
  <c r="I32" i="43"/>
  <c r="E32" i="43"/>
  <c r="F32" i="43" s="1"/>
  <c r="I31" i="43"/>
  <c r="E31" i="43"/>
  <c r="F31" i="43" s="1"/>
  <c r="I30" i="43"/>
  <c r="E30" i="43"/>
  <c r="F30" i="43" s="1"/>
  <c r="I29" i="43"/>
  <c r="E29" i="43"/>
  <c r="F29" i="43" s="1"/>
  <c r="I28" i="43"/>
  <c r="E28" i="43"/>
  <c r="F28" i="43" s="1"/>
  <c r="I27" i="43"/>
  <c r="E27" i="43"/>
  <c r="F27" i="43" s="1"/>
  <c r="I26" i="43"/>
  <c r="E26" i="43"/>
  <c r="F26" i="43" s="1"/>
  <c r="I25" i="43"/>
  <c r="E25" i="43"/>
  <c r="F25" i="43" s="1"/>
  <c r="I24" i="43"/>
  <c r="J27" i="45" l="1"/>
  <c r="I61" i="43"/>
  <c r="I58" i="43"/>
  <c r="I60" i="43"/>
  <c r="I59" i="43"/>
  <c r="I62" i="43"/>
  <c r="F24" i="43"/>
  <c r="G37" i="43" s="1"/>
  <c r="E62" i="43"/>
  <c r="E60" i="43"/>
  <c r="E58" i="43"/>
  <c r="E59" i="43"/>
  <c r="E61" i="43"/>
  <c r="I58" i="45"/>
  <c r="I60" i="45"/>
  <c r="I62" i="45"/>
  <c r="I61" i="45"/>
  <c r="I59" i="45"/>
  <c r="F24" i="45"/>
  <c r="E60" i="45"/>
  <c r="E59" i="45"/>
  <c r="E62" i="45"/>
  <c r="E58" i="45"/>
  <c r="E61" i="45"/>
  <c r="J25" i="43"/>
  <c r="J31" i="43"/>
  <c r="J27" i="43"/>
  <c r="J29" i="43"/>
  <c r="J38" i="43"/>
  <c r="J40" i="43"/>
  <c r="J42" i="43"/>
  <c r="J44" i="43"/>
  <c r="K44" i="43"/>
  <c r="J46" i="43"/>
  <c r="J48" i="43"/>
  <c r="J50" i="43"/>
  <c r="J52" i="43"/>
  <c r="J54" i="43"/>
  <c r="J56" i="43"/>
  <c r="J24" i="43"/>
  <c r="J26" i="43"/>
  <c r="J28" i="43"/>
  <c r="J30" i="43"/>
  <c r="J32" i="43"/>
  <c r="J34" i="43"/>
  <c r="J36" i="43"/>
  <c r="J39" i="43"/>
  <c r="J41" i="43"/>
  <c r="J43" i="43"/>
  <c r="K45" i="43"/>
  <c r="J45" i="43"/>
  <c r="J47" i="43"/>
  <c r="J49" i="43"/>
  <c r="J51" i="43"/>
  <c r="J53" i="43"/>
  <c r="J55" i="43"/>
  <c r="J33" i="43"/>
  <c r="J35" i="43"/>
  <c r="J37" i="43"/>
  <c r="K41" i="45"/>
  <c r="K26" i="45"/>
  <c r="K49" i="45"/>
  <c r="K45" i="45"/>
  <c r="K53" i="45"/>
  <c r="K37" i="45"/>
  <c r="J37" i="45"/>
  <c r="J44" i="45"/>
  <c r="J48" i="45"/>
  <c r="J52" i="45"/>
  <c r="J56" i="45"/>
  <c r="J24" i="45"/>
  <c r="K33" i="45"/>
  <c r="J33" i="45"/>
  <c r="J36" i="45"/>
  <c r="J39" i="45"/>
  <c r="J43" i="45"/>
  <c r="J47" i="45"/>
  <c r="J51" i="45"/>
  <c r="J55" i="45"/>
  <c r="K29" i="45"/>
  <c r="J29" i="45"/>
  <c r="J30" i="45"/>
  <c r="J26" i="45"/>
  <c r="J32" i="45"/>
  <c r="J35" i="45"/>
  <c r="J38" i="45"/>
  <c r="J42" i="45"/>
  <c r="J46" i="45"/>
  <c r="J50" i="45"/>
  <c r="J54" i="45"/>
  <c r="J25" i="45"/>
  <c r="J28" i="45"/>
  <c r="J31" i="45"/>
  <c r="J34" i="45"/>
  <c r="J41" i="45"/>
  <c r="J45" i="45"/>
  <c r="J49" i="45"/>
  <c r="J53" i="45"/>
  <c r="J40" i="45"/>
  <c r="K28" i="45"/>
  <c r="K32" i="45"/>
  <c r="K36" i="45"/>
  <c r="K40" i="45"/>
  <c r="K44" i="45"/>
  <c r="K48" i="45"/>
  <c r="K52" i="45"/>
  <c r="K56" i="45"/>
  <c r="K31" i="45"/>
  <c r="K35" i="45"/>
  <c r="K39" i="45"/>
  <c r="K43" i="45"/>
  <c r="K47" i="45"/>
  <c r="K51" i="45"/>
  <c r="K55" i="45"/>
  <c r="G30" i="45"/>
  <c r="K30" i="45"/>
  <c r="G42" i="45"/>
  <c r="K42" i="45"/>
  <c r="G26" i="45"/>
  <c r="K24" i="45"/>
  <c r="G24" i="45"/>
  <c r="G34" i="45"/>
  <c r="K34" i="45"/>
  <c r="G54" i="45"/>
  <c r="K54" i="45"/>
  <c r="K27" i="45"/>
  <c r="G27" i="45"/>
  <c r="G29" i="45"/>
  <c r="G33" i="45"/>
  <c r="G37" i="45"/>
  <c r="G41" i="45"/>
  <c r="G45" i="45"/>
  <c r="G49" i="45"/>
  <c r="G53" i="45"/>
  <c r="G38" i="45"/>
  <c r="K38" i="45"/>
  <c r="G46" i="45"/>
  <c r="K46" i="45"/>
  <c r="G50" i="45"/>
  <c r="K50" i="45"/>
  <c r="K25" i="45"/>
  <c r="G25" i="45"/>
  <c r="G28" i="45"/>
  <c r="G32" i="45"/>
  <c r="G36" i="45"/>
  <c r="G40" i="45"/>
  <c r="G44" i="45"/>
  <c r="G48" i="45"/>
  <c r="G52" i="45"/>
  <c r="G56" i="45"/>
  <c r="G31" i="45"/>
  <c r="G35" i="45"/>
  <c r="G39" i="45"/>
  <c r="G43" i="45"/>
  <c r="G47" i="45"/>
  <c r="G51" i="45"/>
  <c r="G55" i="45"/>
  <c r="K53" i="43"/>
  <c r="K28" i="43"/>
  <c r="K32" i="43"/>
  <c r="K36" i="43"/>
  <c r="K42" i="43"/>
  <c r="K50" i="43"/>
  <c r="K39" i="43"/>
  <c r="K47" i="43"/>
  <c r="K55" i="43"/>
  <c r="K27" i="43"/>
  <c r="K31" i="43"/>
  <c r="K35" i="43"/>
  <c r="K52" i="43"/>
  <c r="K41" i="43"/>
  <c r="K49" i="43"/>
  <c r="K26" i="43"/>
  <c r="K30" i="43"/>
  <c r="K34" i="43"/>
  <c r="K38" i="43"/>
  <c r="K46" i="43"/>
  <c r="K54" i="43"/>
  <c r="K43" i="43"/>
  <c r="K51" i="43"/>
  <c r="K25" i="43"/>
  <c r="K29" i="43"/>
  <c r="K33" i="43"/>
  <c r="K37" i="43"/>
  <c r="K40" i="43"/>
  <c r="K48" i="43"/>
  <c r="K56" i="43"/>
  <c r="G52" i="43" l="1"/>
  <c r="G48" i="43"/>
  <c r="G47" i="43"/>
  <c r="G43" i="43"/>
  <c r="G39" i="43"/>
  <c r="G32" i="43"/>
  <c r="G44" i="43"/>
  <c r="G54" i="43"/>
  <c r="G45" i="43"/>
  <c r="G29" i="43"/>
  <c r="G35" i="43"/>
  <c r="G41" i="43"/>
  <c r="G34" i="43"/>
  <c r="G24" i="43"/>
  <c r="G40" i="43"/>
  <c r="G55" i="43"/>
  <c r="G30" i="43"/>
  <c r="G38" i="43"/>
  <c r="G26" i="43"/>
  <c r="G49" i="43"/>
  <c r="G27" i="43"/>
  <c r="G33" i="43"/>
  <c r="G28" i="43"/>
  <c r="G50" i="43"/>
  <c r="G51" i="43"/>
  <c r="G46" i="43"/>
  <c r="G31" i="43"/>
  <c r="K24" i="43"/>
  <c r="K62" i="43" s="1"/>
  <c r="G36" i="43"/>
  <c r="G25" i="43"/>
  <c r="G56" i="43"/>
  <c r="G42" i="43"/>
  <c r="G53" i="43"/>
  <c r="F60" i="43"/>
  <c r="F58" i="43"/>
  <c r="F59" i="43"/>
  <c r="F61" i="43"/>
  <c r="F62" i="43"/>
  <c r="K61" i="45"/>
  <c r="K59" i="45"/>
  <c r="K58" i="45"/>
  <c r="K62" i="45"/>
  <c r="K60" i="45"/>
  <c r="F60" i="45"/>
  <c r="F58" i="45"/>
  <c r="F62" i="45"/>
  <c r="F61" i="45"/>
  <c r="F59" i="45"/>
  <c r="L32" i="45"/>
  <c r="L38" i="45"/>
  <c r="L34" i="45"/>
  <c r="L50" i="43"/>
  <c r="L48" i="43"/>
  <c r="L56" i="43"/>
  <c r="L55" i="43"/>
  <c r="L33" i="43"/>
  <c r="L50" i="45"/>
  <c r="L33" i="45"/>
  <c r="L46" i="45"/>
  <c r="L48" i="45"/>
  <c r="L37" i="45"/>
  <c r="L55" i="45"/>
  <c r="L35" i="45"/>
  <c r="L47" i="45"/>
  <c r="L25" i="45"/>
  <c r="L36" i="45"/>
  <c r="L56" i="45"/>
  <c r="L41" i="45"/>
  <c r="L26" i="45"/>
  <c r="L42" i="45"/>
  <c r="L24" i="45"/>
  <c r="L43" i="45"/>
  <c r="L51" i="45"/>
  <c r="L27" i="45"/>
  <c r="L54" i="45"/>
  <c r="L49" i="45"/>
  <c r="L28" i="45"/>
  <c r="L44" i="45"/>
  <c r="L52" i="45"/>
  <c r="L29" i="45"/>
  <c r="L40" i="45"/>
  <c r="L39" i="45"/>
  <c r="L30" i="45"/>
  <c r="L45" i="45"/>
  <c r="L53" i="45"/>
  <c r="L31" i="45"/>
  <c r="L38" i="43" l="1"/>
  <c r="K59" i="43"/>
  <c r="K61" i="43"/>
  <c r="K58" i="43"/>
  <c r="L35" i="43"/>
  <c r="L25" i="43"/>
  <c r="L28" i="43"/>
  <c r="L40" i="43"/>
  <c r="L39" i="43"/>
  <c r="L41" i="43"/>
  <c r="L46" i="43"/>
  <c r="L52" i="43"/>
  <c r="L29" i="43"/>
  <c r="L54" i="43"/>
  <c r="L43" i="43"/>
  <c r="L42" i="43"/>
  <c r="L37" i="43"/>
  <c r="L36" i="43"/>
  <c r="L31" i="43"/>
  <c r="L34" i="43"/>
  <c r="L26" i="43"/>
  <c r="L24" i="43"/>
  <c r="L27" i="43"/>
  <c r="L44" i="43"/>
  <c r="L32" i="43"/>
  <c r="L45" i="43"/>
  <c r="L47" i="43"/>
  <c r="L30" i="43"/>
  <c r="L53" i="43"/>
  <c r="K60" i="43"/>
  <c r="L51" i="43"/>
  <c r="L49" i="43"/>
  <c r="I56" i="30"/>
  <c r="E56" i="30"/>
  <c r="F56" i="30" s="1"/>
  <c r="I55" i="30"/>
  <c r="E55" i="30"/>
  <c r="F55" i="30" s="1"/>
  <c r="I54" i="30"/>
  <c r="E54" i="30"/>
  <c r="F54" i="30" s="1"/>
  <c r="I53" i="30"/>
  <c r="E53" i="30"/>
  <c r="F53" i="30" s="1"/>
  <c r="I52" i="30"/>
  <c r="E52" i="30"/>
  <c r="F52" i="30" s="1"/>
  <c r="I51" i="30"/>
  <c r="E51" i="30"/>
  <c r="F51" i="30" s="1"/>
  <c r="I50" i="30"/>
  <c r="E50" i="30"/>
  <c r="F50" i="30" s="1"/>
  <c r="I49" i="30"/>
  <c r="E49" i="30"/>
  <c r="F49" i="30" s="1"/>
  <c r="I48" i="30"/>
  <c r="E48" i="30"/>
  <c r="F48" i="30" s="1"/>
  <c r="I47" i="30"/>
  <c r="E47" i="30"/>
  <c r="F47" i="30" s="1"/>
  <c r="I46" i="30"/>
  <c r="E46" i="30"/>
  <c r="F46" i="30" s="1"/>
  <c r="I45" i="30"/>
  <c r="E45" i="30"/>
  <c r="F45" i="30" s="1"/>
  <c r="I44" i="30"/>
  <c r="E44" i="30"/>
  <c r="F44" i="30" s="1"/>
  <c r="I43" i="30"/>
  <c r="E43" i="30"/>
  <c r="F43" i="30" s="1"/>
  <c r="I42" i="30"/>
  <c r="E42" i="30"/>
  <c r="F42" i="30" s="1"/>
  <c r="I41" i="30"/>
  <c r="E41" i="30"/>
  <c r="F41" i="30" s="1"/>
  <c r="I40" i="30"/>
  <c r="E40" i="30"/>
  <c r="F40" i="30" s="1"/>
  <c r="I39" i="30"/>
  <c r="E39" i="30"/>
  <c r="F39" i="30" s="1"/>
  <c r="I38" i="30"/>
  <c r="E38" i="30"/>
  <c r="F38" i="30" s="1"/>
  <c r="I37" i="30"/>
  <c r="E37" i="30"/>
  <c r="F37" i="30" s="1"/>
  <c r="I36" i="30"/>
  <c r="E36" i="30"/>
  <c r="F36" i="30" s="1"/>
  <c r="I35" i="30"/>
  <c r="E35" i="30"/>
  <c r="F35" i="30" s="1"/>
  <c r="I34" i="30"/>
  <c r="E34" i="30"/>
  <c r="F34" i="30" s="1"/>
  <c r="I33" i="30"/>
  <c r="E33" i="30"/>
  <c r="F33" i="30" s="1"/>
  <c r="I32" i="30"/>
  <c r="E32" i="30"/>
  <c r="F32" i="30" s="1"/>
  <c r="I31" i="30"/>
  <c r="E31" i="30"/>
  <c r="F31" i="30" s="1"/>
  <c r="I30" i="30"/>
  <c r="E30" i="30"/>
  <c r="F30" i="30" s="1"/>
  <c r="I29" i="30"/>
  <c r="E29" i="30"/>
  <c r="F29" i="30" s="1"/>
  <c r="I28" i="30"/>
  <c r="E28" i="30"/>
  <c r="F28" i="30" s="1"/>
  <c r="I27" i="30"/>
  <c r="E27" i="30"/>
  <c r="F27" i="30" s="1"/>
  <c r="I26" i="30"/>
  <c r="J26" i="30" s="1"/>
  <c r="E26" i="30"/>
  <c r="F26" i="30" s="1"/>
  <c r="I25" i="30"/>
  <c r="E25" i="30"/>
  <c r="F25" i="30" s="1"/>
  <c r="I24" i="30"/>
  <c r="E24" i="30"/>
  <c r="I56" i="29"/>
  <c r="E56" i="29"/>
  <c r="F56" i="29" s="1"/>
  <c r="I55" i="29"/>
  <c r="E55" i="29"/>
  <c r="F55" i="29" s="1"/>
  <c r="I54" i="29"/>
  <c r="E54" i="29"/>
  <c r="F54" i="29" s="1"/>
  <c r="I53" i="29"/>
  <c r="E53" i="29"/>
  <c r="F53" i="29" s="1"/>
  <c r="I52" i="29"/>
  <c r="E52" i="29"/>
  <c r="F52" i="29" s="1"/>
  <c r="I50" i="29"/>
  <c r="E50" i="29"/>
  <c r="F50" i="29" s="1"/>
  <c r="I49" i="29"/>
  <c r="E49" i="29"/>
  <c r="F49" i="29" s="1"/>
  <c r="I48" i="29"/>
  <c r="E48" i="29"/>
  <c r="F48" i="29" s="1"/>
  <c r="I47" i="29"/>
  <c r="E47" i="29"/>
  <c r="F47" i="29" s="1"/>
  <c r="I46" i="29"/>
  <c r="E46" i="29"/>
  <c r="F46" i="29" s="1"/>
  <c r="I45" i="29"/>
  <c r="E45" i="29"/>
  <c r="F45" i="29" s="1"/>
  <c r="I44" i="29"/>
  <c r="E44" i="29"/>
  <c r="F44" i="29" s="1"/>
  <c r="I43" i="29"/>
  <c r="E43" i="29"/>
  <c r="F43" i="29" s="1"/>
  <c r="I42" i="29"/>
  <c r="E42" i="29"/>
  <c r="F42" i="29" s="1"/>
  <c r="I41" i="29"/>
  <c r="E41" i="29"/>
  <c r="F41" i="29" s="1"/>
  <c r="I40" i="29"/>
  <c r="E40" i="29"/>
  <c r="F40" i="29" s="1"/>
  <c r="I39" i="29"/>
  <c r="E39" i="29"/>
  <c r="F39" i="29" s="1"/>
  <c r="I38" i="29"/>
  <c r="E38" i="29"/>
  <c r="F38" i="29" s="1"/>
  <c r="I37" i="29"/>
  <c r="E37" i="29"/>
  <c r="F37" i="29" s="1"/>
  <c r="I36" i="29"/>
  <c r="E36" i="29"/>
  <c r="F36" i="29" s="1"/>
  <c r="I35" i="29"/>
  <c r="E35" i="29"/>
  <c r="F35" i="29" s="1"/>
  <c r="I34" i="29"/>
  <c r="E34" i="29"/>
  <c r="F34" i="29" s="1"/>
  <c r="I33" i="29"/>
  <c r="E33" i="29"/>
  <c r="F33" i="29" s="1"/>
  <c r="I32" i="29"/>
  <c r="E32" i="29"/>
  <c r="F32" i="29" s="1"/>
  <c r="I31" i="29"/>
  <c r="E31" i="29"/>
  <c r="F31" i="29" s="1"/>
  <c r="I30" i="29"/>
  <c r="E30" i="29"/>
  <c r="F30" i="29" s="1"/>
  <c r="I29" i="29"/>
  <c r="E29" i="29"/>
  <c r="F29" i="29" s="1"/>
  <c r="I28" i="29"/>
  <c r="E28" i="29"/>
  <c r="F28" i="29" s="1"/>
  <c r="I27" i="29"/>
  <c r="E27" i="29"/>
  <c r="F27" i="29" s="1"/>
  <c r="I26" i="29"/>
  <c r="E26" i="29"/>
  <c r="F26" i="29" s="1"/>
  <c r="I25" i="29"/>
  <c r="E25" i="29"/>
  <c r="F25" i="29" s="1"/>
  <c r="I24" i="29"/>
  <c r="E24" i="29"/>
  <c r="J29" i="29" l="1"/>
  <c r="J32" i="30"/>
  <c r="J54" i="29"/>
  <c r="J41" i="29"/>
  <c r="J47" i="29"/>
  <c r="J35" i="29"/>
  <c r="J24" i="29"/>
  <c r="J30" i="29"/>
  <c r="J36" i="29"/>
  <c r="J42" i="29"/>
  <c r="J48" i="29"/>
  <c r="J55" i="29"/>
  <c r="J25" i="29"/>
  <c r="J31" i="29"/>
  <c r="J37" i="29"/>
  <c r="J43" i="29"/>
  <c r="J49" i="29"/>
  <c r="J56" i="29"/>
  <c r="J32" i="29"/>
  <c r="J44" i="29"/>
  <c r="J27" i="29"/>
  <c r="J39" i="29"/>
  <c r="J52" i="29"/>
  <c r="J26" i="29"/>
  <c r="J50" i="29"/>
  <c r="J33" i="29"/>
  <c r="J45" i="29"/>
  <c r="J38" i="29"/>
  <c r="J28" i="29"/>
  <c r="J34" i="29"/>
  <c r="J40" i="29"/>
  <c r="J46" i="29"/>
  <c r="J53" i="29"/>
  <c r="J44" i="30"/>
  <c r="J56" i="30"/>
  <c r="J33" i="30"/>
  <c r="J45" i="30"/>
  <c r="J34" i="30"/>
  <c r="J46" i="30"/>
  <c r="J29" i="30"/>
  <c r="J41" i="30"/>
  <c r="J47" i="30"/>
  <c r="J30" i="30"/>
  <c r="J42" i="30"/>
  <c r="J54" i="30"/>
  <c r="J38" i="30"/>
  <c r="J50" i="30"/>
  <c r="J27" i="30"/>
  <c r="J39" i="30"/>
  <c r="J51" i="30"/>
  <c r="J28" i="30"/>
  <c r="J40" i="30"/>
  <c r="J52" i="30"/>
  <c r="J35" i="30"/>
  <c r="J53" i="30"/>
  <c r="J24" i="30"/>
  <c r="J36" i="30"/>
  <c r="J48" i="30"/>
  <c r="J25" i="30"/>
  <c r="J31" i="30"/>
  <c r="J37" i="30"/>
  <c r="J43" i="30"/>
  <c r="J49" i="30"/>
  <c r="J55" i="30"/>
  <c r="I61" i="29"/>
  <c r="I62" i="29"/>
  <c r="I60" i="29"/>
  <c r="I58" i="29"/>
  <c r="I59" i="29"/>
  <c r="F24" i="29"/>
  <c r="G27" i="29" s="1"/>
  <c r="E58" i="29"/>
  <c r="E61" i="29"/>
  <c r="E62" i="29"/>
  <c r="E60" i="29"/>
  <c r="E59" i="29"/>
  <c r="I61" i="30"/>
  <c r="I59" i="30"/>
  <c r="I60" i="30"/>
  <c r="I62" i="30"/>
  <c r="I58" i="30"/>
  <c r="F24" i="30"/>
  <c r="G46" i="30" s="1"/>
  <c r="E62" i="30"/>
  <c r="E60" i="30"/>
  <c r="E58" i="30"/>
  <c r="E59" i="30"/>
  <c r="E61" i="30"/>
  <c r="K47" i="29"/>
  <c r="K34" i="29"/>
  <c r="K31" i="29"/>
  <c r="K55" i="29"/>
  <c r="K42" i="29"/>
  <c r="K52" i="29"/>
  <c r="G33" i="29"/>
  <c r="K39" i="29"/>
  <c r="K26" i="29"/>
  <c r="G53" i="30"/>
  <c r="K25" i="30"/>
  <c r="K29" i="30"/>
  <c r="K33" i="30"/>
  <c r="K37" i="30"/>
  <c r="K41" i="30"/>
  <c r="K45" i="30"/>
  <c r="K49" i="30"/>
  <c r="K53" i="30"/>
  <c r="G54" i="30"/>
  <c r="G49" i="30"/>
  <c r="G34" i="30"/>
  <c r="K26" i="30"/>
  <c r="K30" i="30"/>
  <c r="K34" i="30"/>
  <c r="K38" i="30"/>
  <c r="K42" i="30"/>
  <c r="K46" i="30"/>
  <c r="K50" i="30"/>
  <c r="K54" i="30"/>
  <c r="K27" i="30"/>
  <c r="K31" i="30"/>
  <c r="K35" i="30"/>
  <c r="K39" i="30"/>
  <c r="K43" i="30"/>
  <c r="K47" i="30"/>
  <c r="K51" i="30"/>
  <c r="K55" i="30"/>
  <c r="G56" i="30"/>
  <c r="K24" i="30"/>
  <c r="K28" i="30"/>
  <c r="K32" i="30"/>
  <c r="K36" i="30"/>
  <c r="K40" i="30"/>
  <c r="K44" i="30"/>
  <c r="K48" i="30"/>
  <c r="K52" i="30"/>
  <c r="K56" i="30"/>
  <c r="G54" i="29"/>
  <c r="G46" i="29"/>
  <c r="G49" i="29"/>
  <c r="K27" i="29"/>
  <c r="K35" i="29"/>
  <c r="K43" i="29"/>
  <c r="K48" i="29"/>
  <c r="K56" i="29"/>
  <c r="K25" i="29"/>
  <c r="K30" i="29"/>
  <c r="K38" i="29"/>
  <c r="K46" i="29"/>
  <c r="K50" i="29"/>
  <c r="K32" i="29"/>
  <c r="K40" i="29"/>
  <c r="K53" i="29"/>
  <c r="K33" i="29"/>
  <c r="K41" i="29"/>
  <c r="K54" i="29"/>
  <c r="K37" i="29"/>
  <c r="K28" i="29"/>
  <c r="K36" i="29"/>
  <c r="G39" i="29"/>
  <c r="K44" i="29"/>
  <c r="K49" i="29"/>
  <c r="G52" i="29"/>
  <c r="K29" i="29"/>
  <c r="K45" i="29"/>
  <c r="G55" i="29"/>
  <c r="G37" i="29"/>
  <c r="G50" i="29" l="1"/>
  <c r="G38" i="29"/>
  <c r="G28" i="29"/>
  <c r="G47" i="29"/>
  <c r="G45" i="29"/>
  <c r="G25" i="29"/>
  <c r="G42" i="29"/>
  <c r="G35" i="29"/>
  <c r="G56" i="29"/>
  <c r="G31" i="29"/>
  <c r="G53" i="29"/>
  <c r="G41" i="30"/>
  <c r="G51" i="30"/>
  <c r="G42" i="30"/>
  <c r="G26" i="30"/>
  <c r="G55" i="30"/>
  <c r="G48" i="30"/>
  <c r="G44" i="30"/>
  <c r="G35" i="30"/>
  <c r="G40" i="30"/>
  <c r="G31" i="30"/>
  <c r="G50" i="30"/>
  <c r="G32" i="30"/>
  <c r="G27" i="30"/>
  <c r="F59" i="29"/>
  <c r="F60" i="29"/>
  <c r="F61" i="29"/>
  <c r="F62" i="29"/>
  <c r="F58" i="29"/>
  <c r="G34" i="29"/>
  <c r="G36" i="29"/>
  <c r="G41" i="29"/>
  <c r="G26" i="29"/>
  <c r="G40" i="29"/>
  <c r="G32" i="29"/>
  <c r="G24" i="29"/>
  <c r="G44" i="29"/>
  <c r="G30" i="29"/>
  <c r="G29" i="29"/>
  <c r="G48" i="29"/>
  <c r="G43" i="29"/>
  <c r="K24" i="29"/>
  <c r="L53" i="29" s="1"/>
  <c r="F59" i="30"/>
  <c r="F61" i="30"/>
  <c r="F60" i="30"/>
  <c r="F62" i="30"/>
  <c r="F58" i="30"/>
  <c r="G36" i="30"/>
  <c r="G37" i="30"/>
  <c r="K59" i="30"/>
  <c r="K58" i="30"/>
  <c r="K61" i="30"/>
  <c r="K60" i="30"/>
  <c r="K62" i="30"/>
  <c r="G28" i="30"/>
  <c r="G24" i="30"/>
  <c r="G43" i="30"/>
  <c r="G30" i="30"/>
  <c r="G33" i="30"/>
  <c r="G47" i="30"/>
  <c r="G38" i="30"/>
  <c r="G25" i="30"/>
  <c r="G52" i="30"/>
  <c r="G39" i="30"/>
  <c r="G45" i="30"/>
  <c r="G29" i="30"/>
  <c r="L38" i="30"/>
  <c r="L56" i="30"/>
  <c r="L24" i="30"/>
  <c r="L31" i="30"/>
  <c r="L34" i="30"/>
  <c r="L45" i="30"/>
  <c r="L28" i="30"/>
  <c r="L35" i="30"/>
  <c r="L49" i="30"/>
  <c r="L30" i="30"/>
  <c r="L41" i="30"/>
  <c r="L48" i="30"/>
  <c r="L26" i="30"/>
  <c r="L54" i="30"/>
  <c r="L33" i="30"/>
  <c r="L52" i="30"/>
  <c r="L27" i="30"/>
  <c r="L55" i="30"/>
  <c r="L37" i="30"/>
  <c r="L44" i="30"/>
  <c r="L51" i="30"/>
  <c r="L40" i="30"/>
  <c r="L47" i="30"/>
  <c r="L50" i="30"/>
  <c r="L29" i="30"/>
  <c r="L36" i="30"/>
  <c r="L43" i="30"/>
  <c r="L46" i="30"/>
  <c r="L25" i="30"/>
  <c r="L32" i="30"/>
  <c r="L39" i="30"/>
  <c r="L42" i="30"/>
  <c r="L53" i="30"/>
  <c r="L34" i="29" l="1"/>
  <c r="L48" i="29"/>
  <c r="L29" i="29"/>
  <c r="L42" i="29"/>
  <c r="L32" i="29"/>
  <c r="L28" i="29"/>
  <c r="L24" i="29"/>
  <c r="L35" i="29"/>
  <c r="L25" i="29"/>
  <c r="L45" i="29"/>
  <c r="L26" i="29"/>
  <c r="L46" i="29"/>
  <c r="L56" i="29"/>
  <c r="L38" i="29"/>
  <c r="L41" i="29"/>
  <c r="L47" i="29"/>
  <c r="L55" i="29"/>
  <c r="L27" i="29"/>
  <c r="L37" i="29"/>
  <c r="L54" i="29"/>
  <c r="L31" i="29"/>
  <c r="L49" i="29"/>
  <c r="L52" i="29"/>
  <c r="L50" i="29"/>
  <c r="L30" i="29"/>
  <c r="L33" i="29"/>
  <c r="K62" i="29"/>
  <c r="K58" i="29"/>
  <c r="K61" i="29"/>
  <c r="K59" i="29"/>
  <c r="K60" i="29"/>
  <c r="L44" i="29"/>
  <c r="L43" i="29"/>
  <c r="L39" i="29"/>
  <c r="L40" i="29"/>
  <c r="L36" i="29"/>
  <c r="I54" i="22"/>
  <c r="I24" i="22"/>
  <c r="E24" i="22"/>
  <c r="J56" i="17" l="1"/>
  <c r="J24" i="17"/>
  <c r="I25" i="28"/>
  <c r="I26" i="28"/>
  <c r="I27" i="28"/>
  <c r="I28" i="28"/>
  <c r="I29" i="28"/>
  <c r="I30" i="28"/>
  <c r="I31" i="28"/>
  <c r="I32" i="28"/>
  <c r="I33" i="28"/>
  <c r="I34" i="28"/>
  <c r="I35" i="28"/>
  <c r="I36" i="28"/>
  <c r="I37" i="28"/>
  <c r="I38" i="28"/>
  <c r="I39" i="28"/>
  <c r="I40" i="28"/>
  <c r="I41" i="28"/>
  <c r="I42" i="28"/>
  <c r="I43" i="28"/>
  <c r="I44" i="28"/>
  <c r="I45" i="28"/>
  <c r="I46" i="28"/>
  <c r="I47" i="28"/>
  <c r="I48" i="28"/>
  <c r="I49" i="28"/>
  <c r="I50" i="28"/>
  <c r="I51" i="28"/>
  <c r="I52" i="28"/>
  <c r="I53" i="28"/>
  <c r="I54" i="28"/>
  <c r="I55" i="28"/>
  <c r="I56" i="28"/>
  <c r="I24" i="28"/>
  <c r="I25" i="27"/>
  <c r="I26" i="27"/>
  <c r="I27" i="27"/>
  <c r="I28" i="27"/>
  <c r="I29" i="27"/>
  <c r="I30" i="27"/>
  <c r="I31" i="27"/>
  <c r="I32" i="27"/>
  <c r="I33" i="27"/>
  <c r="I34" i="27"/>
  <c r="I35" i="27"/>
  <c r="I36" i="27"/>
  <c r="I37" i="27"/>
  <c r="I38" i="27"/>
  <c r="I39" i="27"/>
  <c r="I40" i="27"/>
  <c r="I41" i="27"/>
  <c r="I42" i="27"/>
  <c r="I43" i="27"/>
  <c r="I44" i="27"/>
  <c r="I45" i="27"/>
  <c r="I46" i="27"/>
  <c r="I47" i="27"/>
  <c r="I48" i="27"/>
  <c r="I49" i="27"/>
  <c r="I50" i="27"/>
  <c r="I51" i="27"/>
  <c r="I52" i="27"/>
  <c r="I53" i="27"/>
  <c r="I54" i="27"/>
  <c r="J54" i="27" s="1"/>
  <c r="I55" i="27"/>
  <c r="I56" i="27"/>
  <c r="I24" i="27"/>
  <c r="I25" i="26"/>
  <c r="I26" i="26"/>
  <c r="I27" i="26"/>
  <c r="I28" i="26"/>
  <c r="I29" i="26"/>
  <c r="I30" i="26"/>
  <c r="I31" i="26"/>
  <c r="I32" i="26"/>
  <c r="I33" i="26"/>
  <c r="J33" i="26" s="1"/>
  <c r="I34" i="26"/>
  <c r="I35" i="26"/>
  <c r="I36" i="26"/>
  <c r="I37" i="26"/>
  <c r="I38" i="26"/>
  <c r="I39" i="26"/>
  <c r="I40" i="26"/>
  <c r="I41" i="26"/>
  <c r="I42" i="26"/>
  <c r="I43" i="26"/>
  <c r="I44" i="26"/>
  <c r="I45" i="26"/>
  <c r="I46" i="26"/>
  <c r="I47" i="26"/>
  <c r="I48" i="26"/>
  <c r="I49" i="26"/>
  <c r="I50" i="26"/>
  <c r="I51" i="26"/>
  <c r="I52" i="26"/>
  <c r="I53" i="26"/>
  <c r="I54" i="26"/>
  <c r="I55" i="26"/>
  <c r="I56" i="26"/>
  <c r="I24" i="26"/>
  <c r="I25" i="25"/>
  <c r="I26" i="25"/>
  <c r="I27" i="25"/>
  <c r="I28" i="25"/>
  <c r="I29" i="25"/>
  <c r="I30" i="25"/>
  <c r="I31" i="25"/>
  <c r="I32" i="25"/>
  <c r="I33" i="25"/>
  <c r="I34" i="25"/>
  <c r="I35" i="25"/>
  <c r="I36" i="25"/>
  <c r="I37" i="25"/>
  <c r="I38" i="25"/>
  <c r="I39" i="25"/>
  <c r="I40" i="25"/>
  <c r="I41" i="25"/>
  <c r="I42" i="25"/>
  <c r="I43" i="25"/>
  <c r="I44" i="25"/>
  <c r="I45" i="25"/>
  <c r="I46" i="25"/>
  <c r="I47" i="25"/>
  <c r="I48" i="25"/>
  <c r="I49" i="25"/>
  <c r="I50" i="25"/>
  <c r="J50" i="25" s="1"/>
  <c r="I51" i="25"/>
  <c r="I52" i="25"/>
  <c r="I53" i="25"/>
  <c r="I54" i="25"/>
  <c r="I55" i="25"/>
  <c r="I56" i="25"/>
  <c r="I24" i="25"/>
  <c r="I25" i="24"/>
  <c r="I26" i="24"/>
  <c r="I27" i="24"/>
  <c r="J27" i="24" s="1"/>
  <c r="I28" i="24"/>
  <c r="I29" i="24"/>
  <c r="I30" i="24"/>
  <c r="I31" i="24"/>
  <c r="I32" i="24"/>
  <c r="I33" i="24"/>
  <c r="I34" i="24"/>
  <c r="I35" i="24"/>
  <c r="I36" i="24"/>
  <c r="I37" i="24"/>
  <c r="I38" i="24"/>
  <c r="I39" i="24"/>
  <c r="I40" i="24"/>
  <c r="I41" i="24"/>
  <c r="I42" i="24"/>
  <c r="I43" i="24"/>
  <c r="I44" i="24"/>
  <c r="I45" i="24"/>
  <c r="I46" i="24"/>
  <c r="I47" i="24"/>
  <c r="I48" i="24"/>
  <c r="I49" i="24"/>
  <c r="I50" i="24"/>
  <c r="I51" i="24"/>
  <c r="I52" i="24"/>
  <c r="I53" i="24"/>
  <c r="I54" i="24"/>
  <c r="I55" i="24"/>
  <c r="I56" i="24"/>
  <c r="I24" i="24"/>
  <c r="I25" i="22"/>
  <c r="I26" i="22"/>
  <c r="I27" i="22"/>
  <c r="I28" i="22"/>
  <c r="I29" i="22"/>
  <c r="I30" i="22"/>
  <c r="I31" i="22"/>
  <c r="I32" i="22"/>
  <c r="I33" i="22"/>
  <c r="I34" i="22"/>
  <c r="I35" i="22"/>
  <c r="I36" i="22"/>
  <c r="I37" i="22"/>
  <c r="I38" i="22"/>
  <c r="I39" i="22"/>
  <c r="I40" i="22"/>
  <c r="I41" i="22"/>
  <c r="I42" i="22"/>
  <c r="I43" i="22"/>
  <c r="I44" i="22"/>
  <c r="I45" i="22"/>
  <c r="I46" i="22"/>
  <c r="I47" i="22"/>
  <c r="I48" i="22"/>
  <c r="I49" i="22"/>
  <c r="I50" i="22"/>
  <c r="I51" i="22"/>
  <c r="I52" i="22"/>
  <c r="I53" i="22"/>
  <c r="I55" i="22"/>
  <c r="I56" i="22"/>
  <c r="E25" i="28"/>
  <c r="F25" i="28" s="1"/>
  <c r="E26" i="28"/>
  <c r="F26" i="28" s="1"/>
  <c r="E27" i="28"/>
  <c r="F27" i="28" s="1"/>
  <c r="E28" i="28"/>
  <c r="F28" i="28" s="1"/>
  <c r="E29" i="28"/>
  <c r="F29" i="28" s="1"/>
  <c r="E30" i="28"/>
  <c r="F30" i="28" s="1"/>
  <c r="K30" i="28" s="1"/>
  <c r="E31" i="28"/>
  <c r="F31" i="28" s="1"/>
  <c r="E32" i="28"/>
  <c r="F32" i="28" s="1"/>
  <c r="E33" i="28"/>
  <c r="F33" i="28" s="1"/>
  <c r="E34" i="28"/>
  <c r="F34" i="28" s="1"/>
  <c r="E35" i="28"/>
  <c r="F35" i="28" s="1"/>
  <c r="E36" i="28"/>
  <c r="F36" i="28" s="1"/>
  <c r="E37" i="28"/>
  <c r="F37" i="28" s="1"/>
  <c r="E38" i="28"/>
  <c r="F38" i="28" s="1"/>
  <c r="E39" i="28"/>
  <c r="F39" i="28" s="1"/>
  <c r="E40" i="28"/>
  <c r="F40" i="28" s="1"/>
  <c r="E41" i="28"/>
  <c r="F41" i="28" s="1"/>
  <c r="E42" i="28"/>
  <c r="F42" i="28" s="1"/>
  <c r="K42" i="28" s="1"/>
  <c r="E43" i="28"/>
  <c r="F43" i="28" s="1"/>
  <c r="E44" i="28"/>
  <c r="F44" i="28" s="1"/>
  <c r="E45" i="28"/>
  <c r="F45" i="28" s="1"/>
  <c r="E46" i="28"/>
  <c r="F46" i="28" s="1"/>
  <c r="E47" i="28"/>
  <c r="F47" i="28" s="1"/>
  <c r="E48" i="28"/>
  <c r="F48" i="28" s="1"/>
  <c r="E49" i="28"/>
  <c r="F49" i="28" s="1"/>
  <c r="E50" i="28"/>
  <c r="F50" i="28" s="1"/>
  <c r="E51" i="28"/>
  <c r="F51" i="28" s="1"/>
  <c r="E52" i="28"/>
  <c r="F52" i="28" s="1"/>
  <c r="E53" i="28"/>
  <c r="F53" i="28" s="1"/>
  <c r="E54" i="28"/>
  <c r="F54" i="28" s="1"/>
  <c r="K54" i="28" s="1"/>
  <c r="E55" i="28"/>
  <c r="F55" i="28" s="1"/>
  <c r="E56" i="28"/>
  <c r="F56" i="28" s="1"/>
  <c r="E24" i="28"/>
  <c r="E24" i="27"/>
  <c r="E25" i="27"/>
  <c r="F25" i="27" s="1"/>
  <c r="E26" i="27"/>
  <c r="F26" i="27" s="1"/>
  <c r="E27" i="27"/>
  <c r="F27" i="27" s="1"/>
  <c r="E28" i="27"/>
  <c r="F28" i="27" s="1"/>
  <c r="E29" i="27"/>
  <c r="F29" i="27" s="1"/>
  <c r="E30" i="27"/>
  <c r="F30" i="27" s="1"/>
  <c r="E31" i="27"/>
  <c r="F31" i="27" s="1"/>
  <c r="E32" i="27"/>
  <c r="F32" i="27" s="1"/>
  <c r="E33" i="27"/>
  <c r="F33" i="27" s="1"/>
  <c r="E34" i="27"/>
  <c r="F34" i="27" s="1"/>
  <c r="E35" i="27"/>
  <c r="F35" i="27" s="1"/>
  <c r="E36" i="27"/>
  <c r="F36" i="27" s="1"/>
  <c r="E37" i="27"/>
  <c r="F37" i="27" s="1"/>
  <c r="E38" i="27"/>
  <c r="F38" i="27" s="1"/>
  <c r="E39" i="27"/>
  <c r="F39" i="27" s="1"/>
  <c r="E40" i="27"/>
  <c r="F40" i="27" s="1"/>
  <c r="E41" i="27"/>
  <c r="F41" i="27" s="1"/>
  <c r="E42" i="27"/>
  <c r="F42" i="27" s="1"/>
  <c r="E43" i="27"/>
  <c r="F43" i="27" s="1"/>
  <c r="E44" i="27"/>
  <c r="F44" i="27" s="1"/>
  <c r="E45" i="27"/>
  <c r="F45" i="27" s="1"/>
  <c r="E46" i="27"/>
  <c r="F46" i="27" s="1"/>
  <c r="E47" i="27"/>
  <c r="F47" i="27" s="1"/>
  <c r="E48" i="27"/>
  <c r="F48" i="27" s="1"/>
  <c r="E49" i="27"/>
  <c r="F49" i="27" s="1"/>
  <c r="E50" i="27"/>
  <c r="F50" i="27" s="1"/>
  <c r="E51" i="27"/>
  <c r="F51" i="27" s="1"/>
  <c r="E52" i="27"/>
  <c r="F52" i="27" s="1"/>
  <c r="E53" i="27"/>
  <c r="F53" i="27" s="1"/>
  <c r="E54" i="27"/>
  <c r="F54" i="27" s="1"/>
  <c r="E55" i="27"/>
  <c r="F55" i="27" s="1"/>
  <c r="K55" i="27" s="1"/>
  <c r="E56" i="27"/>
  <c r="F56" i="27" s="1"/>
  <c r="F25" i="26"/>
  <c r="F26" i="26"/>
  <c r="F27" i="26"/>
  <c r="F28" i="26"/>
  <c r="F29" i="26"/>
  <c r="F30" i="26"/>
  <c r="F31" i="26"/>
  <c r="F32" i="26"/>
  <c r="F33" i="26"/>
  <c r="F34" i="26"/>
  <c r="F35" i="26"/>
  <c r="F36" i="26"/>
  <c r="F37" i="26"/>
  <c r="F38" i="26"/>
  <c r="F39" i="26"/>
  <c r="F40" i="26"/>
  <c r="F41" i="26"/>
  <c r="F42" i="26"/>
  <c r="F43" i="26"/>
  <c r="F44" i="26"/>
  <c r="F45" i="26"/>
  <c r="F46" i="26"/>
  <c r="F47" i="26"/>
  <c r="F48" i="26"/>
  <c r="F49" i="26"/>
  <c r="F50" i="26"/>
  <c r="F51" i="26"/>
  <c r="F52" i="26"/>
  <c r="F53" i="26"/>
  <c r="F54" i="26"/>
  <c r="F55" i="26"/>
  <c r="F56" i="26"/>
  <c r="E56" i="25"/>
  <c r="F56" i="25" s="1"/>
  <c r="E25" i="25"/>
  <c r="F25" i="25" s="1"/>
  <c r="E26" i="25"/>
  <c r="F26" i="25" s="1"/>
  <c r="E27" i="25"/>
  <c r="F27" i="25" s="1"/>
  <c r="E28" i="25"/>
  <c r="F28" i="25" s="1"/>
  <c r="E29" i="25"/>
  <c r="F29" i="25" s="1"/>
  <c r="E30" i="25"/>
  <c r="F30" i="25" s="1"/>
  <c r="E31" i="25"/>
  <c r="F31" i="25" s="1"/>
  <c r="E32" i="25"/>
  <c r="F32" i="25" s="1"/>
  <c r="E33" i="25"/>
  <c r="F33" i="25" s="1"/>
  <c r="E34" i="25"/>
  <c r="F34" i="25" s="1"/>
  <c r="E35" i="25"/>
  <c r="F35" i="25" s="1"/>
  <c r="E36" i="25"/>
  <c r="F36" i="25" s="1"/>
  <c r="E37" i="25"/>
  <c r="F37" i="25" s="1"/>
  <c r="E38" i="25"/>
  <c r="F38" i="25" s="1"/>
  <c r="E39" i="25"/>
  <c r="F39" i="25" s="1"/>
  <c r="E40" i="25"/>
  <c r="F40" i="25" s="1"/>
  <c r="E41" i="25"/>
  <c r="F41" i="25" s="1"/>
  <c r="E42" i="25"/>
  <c r="F42" i="25" s="1"/>
  <c r="E43" i="25"/>
  <c r="F43" i="25" s="1"/>
  <c r="E44" i="25"/>
  <c r="F44" i="25" s="1"/>
  <c r="E45" i="25"/>
  <c r="F45" i="25" s="1"/>
  <c r="E46" i="25"/>
  <c r="F46" i="25" s="1"/>
  <c r="E47" i="25"/>
  <c r="F47" i="25" s="1"/>
  <c r="E48" i="25"/>
  <c r="F48" i="25" s="1"/>
  <c r="E49" i="25"/>
  <c r="F49" i="25" s="1"/>
  <c r="E50" i="25"/>
  <c r="F50" i="25" s="1"/>
  <c r="E51" i="25"/>
  <c r="F51" i="25" s="1"/>
  <c r="E52" i="25"/>
  <c r="F52" i="25" s="1"/>
  <c r="E53" i="25"/>
  <c r="F53" i="25" s="1"/>
  <c r="E54" i="25"/>
  <c r="F54" i="25" s="1"/>
  <c r="E55" i="25"/>
  <c r="F55" i="25" s="1"/>
  <c r="E24" i="25"/>
  <c r="E25" i="24"/>
  <c r="F25" i="24" s="1"/>
  <c r="E26" i="24"/>
  <c r="F26" i="24" s="1"/>
  <c r="E27" i="24"/>
  <c r="F27" i="24" s="1"/>
  <c r="E28" i="24"/>
  <c r="F28" i="24" s="1"/>
  <c r="E29" i="24"/>
  <c r="F29" i="24" s="1"/>
  <c r="E30" i="24"/>
  <c r="F30" i="24" s="1"/>
  <c r="E31" i="24"/>
  <c r="F31" i="24" s="1"/>
  <c r="E32" i="24"/>
  <c r="F32" i="24" s="1"/>
  <c r="E33" i="24"/>
  <c r="F33" i="24" s="1"/>
  <c r="E34" i="24"/>
  <c r="F34" i="24" s="1"/>
  <c r="E35" i="24"/>
  <c r="F35" i="24" s="1"/>
  <c r="E36" i="24"/>
  <c r="F36" i="24" s="1"/>
  <c r="E37" i="24"/>
  <c r="F37" i="24" s="1"/>
  <c r="E38" i="24"/>
  <c r="F38" i="24" s="1"/>
  <c r="E39" i="24"/>
  <c r="F39" i="24" s="1"/>
  <c r="E40" i="24"/>
  <c r="F40" i="24" s="1"/>
  <c r="E41" i="24"/>
  <c r="F41" i="24" s="1"/>
  <c r="E42" i="24"/>
  <c r="F42" i="24" s="1"/>
  <c r="E43" i="24"/>
  <c r="F43" i="24" s="1"/>
  <c r="E44" i="24"/>
  <c r="F44" i="24" s="1"/>
  <c r="E45" i="24"/>
  <c r="F45" i="24" s="1"/>
  <c r="E46" i="24"/>
  <c r="F46" i="24" s="1"/>
  <c r="E47" i="24"/>
  <c r="F47" i="24" s="1"/>
  <c r="E48" i="24"/>
  <c r="F48" i="24" s="1"/>
  <c r="E49" i="24"/>
  <c r="F49" i="24" s="1"/>
  <c r="E50" i="24"/>
  <c r="F50" i="24" s="1"/>
  <c r="E51" i="24"/>
  <c r="F51" i="24" s="1"/>
  <c r="E52" i="24"/>
  <c r="F52" i="24" s="1"/>
  <c r="K52" i="24" s="1"/>
  <c r="E53" i="24"/>
  <c r="F53" i="24" s="1"/>
  <c r="E54" i="24"/>
  <c r="F54" i="24" s="1"/>
  <c r="E55" i="24"/>
  <c r="F55" i="24" s="1"/>
  <c r="E56" i="24"/>
  <c r="F56" i="24" s="1"/>
  <c r="E24" i="24"/>
  <c r="I25" i="23"/>
  <c r="I26" i="23"/>
  <c r="I27" i="23"/>
  <c r="I28" i="23"/>
  <c r="I29" i="23"/>
  <c r="I30" i="23"/>
  <c r="I31" i="23"/>
  <c r="I32" i="23"/>
  <c r="I33" i="23"/>
  <c r="I34" i="23"/>
  <c r="I35" i="23"/>
  <c r="I36" i="23"/>
  <c r="I37" i="23"/>
  <c r="I38" i="23"/>
  <c r="I39" i="23"/>
  <c r="I40" i="23"/>
  <c r="I41" i="23"/>
  <c r="I42" i="23"/>
  <c r="I43" i="23"/>
  <c r="I44" i="23"/>
  <c r="I45" i="23"/>
  <c r="I46" i="23"/>
  <c r="I47" i="23"/>
  <c r="I48" i="23"/>
  <c r="I49" i="23"/>
  <c r="I50" i="23"/>
  <c r="I51" i="23"/>
  <c r="I52" i="23"/>
  <c r="I53" i="23"/>
  <c r="I54" i="23"/>
  <c r="I55" i="23"/>
  <c r="I56" i="23"/>
  <c r="I24" i="23"/>
  <c r="E25" i="23"/>
  <c r="F25" i="23" s="1"/>
  <c r="E26" i="23"/>
  <c r="F26" i="23" s="1"/>
  <c r="E27" i="23"/>
  <c r="F27" i="23"/>
  <c r="E28" i="23"/>
  <c r="F28" i="23" s="1"/>
  <c r="E29" i="23"/>
  <c r="F29" i="23" s="1"/>
  <c r="E30" i="23"/>
  <c r="F30" i="23" s="1"/>
  <c r="E31" i="23"/>
  <c r="F31" i="23" s="1"/>
  <c r="E32" i="23"/>
  <c r="F32" i="23" s="1"/>
  <c r="E33" i="23"/>
  <c r="F33" i="23" s="1"/>
  <c r="E34" i="23"/>
  <c r="F34" i="23" s="1"/>
  <c r="K34" i="23" s="1"/>
  <c r="E35" i="23"/>
  <c r="F35" i="23" s="1"/>
  <c r="E36" i="23"/>
  <c r="F36" i="23" s="1"/>
  <c r="E37" i="23"/>
  <c r="F37" i="23" s="1"/>
  <c r="E38" i="23"/>
  <c r="F38" i="23" s="1"/>
  <c r="E39" i="23"/>
  <c r="F39" i="23" s="1"/>
  <c r="E40" i="23"/>
  <c r="F40" i="23" s="1"/>
  <c r="E41" i="23"/>
  <c r="F41" i="23" s="1"/>
  <c r="E42" i="23"/>
  <c r="F42" i="23" s="1"/>
  <c r="E43" i="23"/>
  <c r="F43" i="23" s="1"/>
  <c r="E44" i="23"/>
  <c r="F44" i="23" s="1"/>
  <c r="E45" i="23"/>
  <c r="F45" i="23" s="1"/>
  <c r="E46" i="23"/>
  <c r="F46" i="23" s="1"/>
  <c r="E47" i="23"/>
  <c r="F47" i="23" s="1"/>
  <c r="E48" i="23"/>
  <c r="F48" i="23" s="1"/>
  <c r="E49" i="23"/>
  <c r="F49" i="23" s="1"/>
  <c r="E50" i="23"/>
  <c r="F50" i="23" s="1"/>
  <c r="E51" i="23"/>
  <c r="F51" i="23" s="1"/>
  <c r="E52" i="23"/>
  <c r="F52" i="23" s="1"/>
  <c r="E53" i="23"/>
  <c r="F53" i="23" s="1"/>
  <c r="E54" i="23"/>
  <c r="F54" i="23" s="1"/>
  <c r="E55" i="23"/>
  <c r="F55" i="23" s="1"/>
  <c r="E56" i="23"/>
  <c r="F56" i="23" s="1"/>
  <c r="K56" i="23" s="1"/>
  <c r="E24" i="23"/>
  <c r="E25" i="22"/>
  <c r="F25" i="22" s="1"/>
  <c r="E26" i="22"/>
  <c r="F26" i="22" s="1"/>
  <c r="E27" i="22"/>
  <c r="F27" i="22" s="1"/>
  <c r="E28" i="22"/>
  <c r="F28" i="22" s="1"/>
  <c r="E29" i="22"/>
  <c r="F29" i="22" s="1"/>
  <c r="E30" i="22"/>
  <c r="F30" i="22" s="1"/>
  <c r="E31" i="22"/>
  <c r="F31" i="22" s="1"/>
  <c r="E32" i="22"/>
  <c r="F32" i="22" s="1"/>
  <c r="E33" i="22"/>
  <c r="F33" i="22" s="1"/>
  <c r="E34" i="22"/>
  <c r="F34" i="22" s="1"/>
  <c r="E35" i="22"/>
  <c r="F35" i="22" s="1"/>
  <c r="E36" i="22"/>
  <c r="F36" i="22" s="1"/>
  <c r="E37" i="22"/>
  <c r="F37" i="22" s="1"/>
  <c r="E38" i="22"/>
  <c r="F38" i="22" s="1"/>
  <c r="E39" i="22"/>
  <c r="F39" i="22" s="1"/>
  <c r="E40" i="22"/>
  <c r="F40" i="22" s="1"/>
  <c r="E41" i="22"/>
  <c r="F41" i="22" s="1"/>
  <c r="E42" i="22"/>
  <c r="F42" i="22" s="1"/>
  <c r="E43" i="22"/>
  <c r="F43" i="22" s="1"/>
  <c r="E44" i="22"/>
  <c r="F44" i="22" s="1"/>
  <c r="E45" i="22"/>
  <c r="F45" i="22" s="1"/>
  <c r="E46" i="22"/>
  <c r="F46" i="22" s="1"/>
  <c r="E47" i="22"/>
  <c r="F47" i="22" s="1"/>
  <c r="E48" i="22"/>
  <c r="F48" i="22" s="1"/>
  <c r="E49" i="22"/>
  <c r="F49" i="22" s="1"/>
  <c r="E50" i="22"/>
  <c r="F50" i="22" s="1"/>
  <c r="E51" i="22"/>
  <c r="F51" i="22" s="1"/>
  <c r="E52" i="22"/>
  <c r="F52" i="22" s="1"/>
  <c r="E53" i="22"/>
  <c r="F53" i="22" s="1"/>
  <c r="E54" i="22"/>
  <c r="F54" i="22" s="1"/>
  <c r="E55" i="22"/>
  <c r="F55" i="22" s="1"/>
  <c r="E56" i="22"/>
  <c r="F56" i="22" s="1"/>
  <c r="F24" i="22"/>
  <c r="E56" i="17"/>
  <c r="F56" i="17" s="1"/>
  <c r="E25" i="17"/>
  <c r="F25" i="17" s="1"/>
  <c r="E26" i="17"/>
  <c r="F26" i="17" s="1"/>
  <c r="E27" i="17"/>
  <c r="F27" i="17" s="1"/>
  <c r="E28" i="17"/>
  <c r="F28" i="17" s="1"/>
  <c r="E29" i="17"/>
  <c r="F29" i="17" s="1"/>
  <c r="E30" i="17"/>
  <c r="F30" i="17" s="1"/>
  <c r="E31" i="17"/>
  <c r="F31" i="17" s="1"/>
  <c r="E32" i="17"/>
  <c r="F32" i="17" s="1"/>
  <c r="E33" i="17"/>
  <c r="F33" i="17" s="1"/>
  <c r="E34" i="17"/>
  <c r="F34" i="17" s="1"/>
  <c r="E35" i="17"/>
  <c r="F35" i="17" s="1"/>
  <c r="E36" i="17"/>
  <c r="F36" i="17" s="1"/>
  <c r="E37" i="17"/>
  <c r="F37" i="17" s="1"/>
  <c r="E38" i="17"/>
  <c r="F38" i="17" s="1"/>
  <c r="E39" i="17"/>
  <c r="F39" i="17" s="1"/>
  <c r="E40" i="17"/>
  <c r="F40" i="17" s="1"/>
  <c r="E41" i="17"/>
  <c r="F41" i="17" s="1"/>
  <c r="E42" i="17"/>
  <c r="F42" i="17" s="1"/>
  <c r="K42" i="17" s="1"/>
  <c r="N42" i="17" s="1"/>
  <c r="E43" i="17"/>
  <c r="F43" i="17" s="1"/>
  <c r="E44" i="17"/>
  <c r="F44" i="17" s="1"/>
  <c r="E45" i="17"/>
  <c r="F45" i="17" s="1"/>
  <c r="K45" i="17" s="1"/>
  <c r="N45" i="17" s="1"/>
  <c r="E46" i="17"/>
  <c r="F46" i="17" s="1"/>
  <c r="E47" i="17"/>
  <c r="F47" i="17" s="1"/>
  <c r="E48" i="17"/>
  <c r="F48" i="17" s="1"/>
  <c r="E49" i="17"/>
  <c r="F49" i="17" s="1"/>
  <c r="E50" i="17"/>
  <c r="F50" i="17" s="1"/>
  <c r="K50" i="17" s="1"/>
  <c r="N50" i="17" s="1"/>
  <c r="E51" i="17"/>
  <c r="F51" i="17" s="1"/>
  <c r="E52" i="17"/>
  <c r="F52" i="17" s="1"/>
  <c r="E53" i="17"/>
  <c r="F53" i="17" s="1"/>
  <c r="E54" i="17"/>
  <c r="F54" i="17" s="1"/>
  <c r="K54" i="17" s="1"/>
  <c r="N54" i="17" s="1"/>
  <c r="E55" i="17"/>
  <c r="F55" i="17" s="1"/>
  <c r="E24" i="17"/>
  <c r="J32" i="17" l="1"/>
  <c r="J55" i="17"/>
  <c r="J47" i="17"/>
  <c r="J39" i="17"/>
  <c r="J31" i="17"/>
  <c r="J40" i="17"/>
  <c r="J54" i="17"/>
  <c r="J46" i="17"/>
  <c r="J38" i="17"/>
  <c r="J30" i="17"/>
  <c r="J48" i="17"/>
  <c r="J53" i="17"/>
  <c r="J45" i="17"/>
  <c r="J37" i="17"/>
  <c r="J29" i="17"/>
  <c r="J52" i="17"/>
  <c r="J44" i="17"/>
  <c r="J36" i="17"/>
  <c r="J28" i="17"/>
  <c r="J43" i="17"/>
  <c r="J35" i="17"/>
  <c r="J27" i="17"/>
  <c r="J51" i="17"/>
  <c r="J50" i="17"/>
  <c r="J42" i="17"/>
  <c r="J34" i="17"/>
  <c r="J26" i="17"/>
  <c r="J49" i="17"/>
  <c r="J41" i="17"/>
  <c r="J33" i="17"/>
  <c r="J25" i="17"/>
  <c r="J51" i="24"/>
  <c r="J39" i="24"/>
  <c r="J53" i="28"/>
  <c r="J50" i="26"/>
  <c r="J55" i="26"/>
  <c r="J39" i="26"/>
  <c r="J53" i="26"/>
  <c r="J45" i="26"/>
  <c r="J37" i="26"/>
  <c r="J29" i="26"/>
  <c r="J47" i="26"/>
  <c r="K34" i="26"/>
  <c r="J54" i="26"/>
  <c r="J46" i="26"/>
  <c r="J38" i="26"/>
  <c r="J52" i="26"/>
  <c r="J44" i="26"/>
  <c r="J36" i="26"/>
  <c r="J28" i="26"/>
  <c r="J42" i="26"/>
  <c r="K47" i="26"/>
  <c r="J51" i="26"/>
  <c r="J43" i="26"/>
  <c r="J35" i="26"/>
  <c r="J27" i="26"/>
  <c r="J26" i="26"/>
  <c r="J25" i="26"/>
  <c r="J34" i="26"/>
  <c r="J24" i="26"/>
  <c r="J49" i="26"/>
  <c r="J41" i="26"/>
  <c r="J56" i="26"/>
  <c r="J48" i="26"/>
  <c r="J40" i="26"/>
  <c r="J32" i="26"/>
  <c r="J31" i="26"/>
  <c r="J30" i="26"/>
  <c r="J26" i="25"/>
  <c r="J41" i="25"/>
  <c r="J52" i="25"/>
  <c r="J44" i="25"/>
  <c r="J36" i="25"/>
  <c r="J28" i="25"/>
  <c r="J51" i="25"/>
  <c r="J43" i="25"/>
  <c r="J35" i="25"/>
  <c r="J27" i="25"/>
  <c r="J56" i="25"/>
  <c r="J48" i="25"/>
  <c r="J40" i="25"/>
  <c r="J32" i="25"/>
  <c r="J31" i="25"/>
  <c r="J34" i="25"/>
  <c r="J24" i="25"/>
  <c r="J25" i="25"/>
  <c r="J55" i="25"/>
  <c r="J39" i="25"/>
  <c r="J54" i="25"/>
  <c r="J46" i="25"/>
  <c r="J38" i="25"/>
  <c r="J30" i="25"/>
  <c r="J42" i="25"/>
  <c r="J49" i="25"/>
  <c r="J33" i="25"/>
  <c r="J47" i="25"/>
  <c r="K49" i="25"/>
  <c r="K41" i="25"/>
  <c r="J53" i="25"/>
  <c r="J45" i="25"/>
  <c r="J37" i="25"/>
  <c r="J29" i="25"/>
  <c r="J55" i="22"/>
  <c r="K47" i="23"/>
  <c r="K54" i="25"/>
  <c r="K53" i="25"/>
  <c r="K45" i="25"/>
  <c r="I62" i="22"/>
  <c r="J26" i="24"/>
  <c r="J49" i="24"/>
  <c r="J37" i="24"/>
  <c r="J25" i="24"/>
  <c r="J48" i="24"/>
  <c r="J36" i="24"/>
  <c r="J47" i="24"/>
  <c r="J35" i="24"/>
  <c r="J46" i="24"/>
  <c r="J34" i="24"/>
  <c r="J50" i="24"/>
  <c r="J45" i="24"/>
  <c r="J33" i="24"/>
  <c r="J56" i="24"/>
  <c r="J44" i="24"/>
  <c r="J32" i="24"/>
  <c r="J55" i="24"/>
  <c r="J43" i="24"/>
  <c r="J31" i="24"/>
  <c r="J54" i="24"/>
  <c r="J42" i="24"/>
  <c r="J30" i="24"/>
  <c r="J38" i="24"/>
  <c r="J53" i="24"/>
  <c r="J41" i="24"/>
  <c r="J29" i="24"/>
  <c r="J52" i="24"/>
  <c r="J40" i="24"/>
  <c r="J28" i="24"/>
  <c r="J41" i="28"/>
  <c r="J29" i="28"/>
  <c r="J52" i="28"/>
  <c r="J40" i="28"/>
  <c r="J28" i="28"/>
  <c r="J51" i="28"/>
  <c r="J39" i="28"/>
  <c r="J27" i="28"/>
  <c r="J50" i="28"/>
  <c r="J38" i="28"/>
  <c r="J26" i="28"/>
  <c r="J49" i="28"/>
  <c r="J37" i="28"/>
  <c r="J25" i="28"/>
  <c r="J48" i="28"/>
  <c r="J36" i="28"/>
  <c r="J47" i="28"/>
  <c r="J35" i="28"/>
  <c r="J46" i="28"/>
  <c r="J34" i="28"/>
  <c r="J24" i="28"/>
  <c r="J45" i="28"/>
  <c r="J33" i="28"/>
  <c r="J56" i="28"/>
  <c r="J44" i="28"/>
  <c r="J32" i="28"/>
  <c r="J55" i="28"/>
  <c r="J43" i="28"/>
  <c r="J31" i="28"/>
  <c r="J54" i="28"/>
  <c r="J42" i="28"/>
  <c r="J30" i="28"/>
  <c r="J30" i="27"/>
  <c r="J53" i="27"/>
  <c r="J41" i="27"/>
  <c r="J52" i="27"/>
  <c r="J28" i="27"/>
  <c r="J51" i="27"/>
  <c r="J27" i="27"/>
  <c r="J50" i="27"/>
  <c r="J26" i="27"/>
  <c r="J49" i="27"/>
  <c r="J25" i="27"/>
  <c r="J36" i="27"/>
  <c r="J35" i="27"/>
  <c r="K47" i="27"/>
  <c r="J46" i="27"/>
  <c r="J34" i="27"/>
  <c r="J24" i="27"/>
  <c r="J45" i="27"/>
  <c r="J33" i="27"/>
  <c r="J42" i="27"/>
  <c r="J29" i="27"/>
  <c r="J40" i="27"/>
  <c r="J39" i="27"/>
  <c r="J38" i="27"/>
  <c r="J37" i="27"/>
  <c r="J48" i="27"/>
  <c r="J47" i="27"/>
  <c r="J56" i="27"/>
  <c r="J44" i="27"/>
  <c r="J32" i="27"/>
  <c r="J55" i="27"/>
  <c r="J43" i="27"/>
  <c r="J31" i="27"/>
  <c r="K37" i="28"/>
  <c r="K46" i="28"/>
  <c r="F24" i="28"/>
  <c r="G28" i="28" s="1"/>
  <c r="E58" i="28"/>
  <c r="E59" i="28"/>
  <c r="E62" i="28"/>
  <c r="E61" i="28"/>
  <c r="E60" i="28"/>
  <c r="K45" i="28"/>
  <c r="I61" i="28"/>
  <c r="I62" i="28"/>
  <c r="I58" i="28"/>
  <c r="I59" i="28"/>
  <c r="I60" i="28"/>
  <c r="F24" i="27"/>
  <c r="K24" i="27" s="1"/>
  <c r="E61" i="27"/>
  <c r="E62" i="27"/>
  <c r="E59" i="27"/>
  <c r="E60" i="27"/>
  <c r="E58" i="27"/>
  <c r="K39" i="27"/>
  <c r="I59" i="27"/>
  <c r="I60" i="27"/>
  <c r="I61" i="27"/>
  <c r="I62" i="27"/>
  <c r="I58" i="27"/>
  <c r="I62" i="26"/>
  <c r="I58" i="26"/>
  <c r="I61" i="26"/>
  <c r="I59" i="26"/>
  <c r="I60" i="26"/>
  <c r="G43" i="26"/>
  <c r="E61" i="26"/>
  <c r="E59" i="26"/>
  <c r="E60" i="26"/>
  <c r="E58" i="26"/>
  <c r="E62" i="26"/>
  <c r="K42" i="26"/>
  <c r="K26" i="26"/>
  <c r="K50" i="26"/>
  <c r="F24" i="23"/>
  <c r="G44" i="23" s="1"/>
  <c r="E60" i="23"/>
  <c r="E58" i="23"/>
  <c r="E62" i="23"/>
  <c r="E59" i="23"/>
  <c r="E61" i="23"/>
  <c r="K31" i="23"/>
  <c r="K50" i="23"/>
  <c r="K55" i="23"/>
  <c r="I61" i="23"/>
  <c r="I62" i="23"/>
  <c r="I60" i="23"/>
  <c r="I59" i="23"/>
  <c r="I58" i="23"/>
  <c r="J30" i="22"/>
  <c r="J29" i="22"/>
  <c r="J28" i="22"/>
  <c r="J27" i="22"/>
  <c r="I60" i="22"/>
  <c r="J38" i="22"/>
  <c r="J49" i="22"/>
  <c r="J37" i="22"/>
  <c r="J25" i="22"/>
  <c r="I61" i="22"/>
  <c r="J48" i="22"/>
  <c r="J36" i="22"/>
  <c r="J24" i="22"/>
  <c r="J47" i="22"/>
  <c r="J35" i="22"/>
  <c r="E60" i="22"/>
  <c r="J42" i="22"/>
  <c r="J41" i="22"/>
  <c r="I59" i="22"/>
  <c r="J40" i="22"/>
  <c r="I58" i="22"/>
  <c r="J39" i="22"/>
  <c r="J50" i="22"/>
  <c r="J46" i="22"/>
  <c r="E61" i="22"/>
  <c r="J33" i="22"/>
  <c r="J44" i="22"/>
  <c r="J32" i="22"/>
  <c r="E59" i="22"/>
  <c r="J54" i="22"/>
  <c r="J53" i="22"/>
  <c r="F58" i="22"/>
  <c r="F60" i="22"/>
  <c r="F61" i="22"/>
  <c r="F59" i="22"/>
  <c r="F62" i="22"/>
  <c r="J52" i="22"/>
  <c r="J51" i="22"/>
  <c r="J26" i="22"/>
  <c r="J34" i="22"/>
  <c r="J45" i="22"/>
  <c r="E62" i="22"/>
  <c r="J56" i="22"/>
  <c r="J43" i="22"/>
  <c r="J31" i="22"/>
  <c r="E58" i="22"/>
  <c r="K25" i="24"/>
  <c r="J24" i="24"/>
  <c r="I62" i="25"/>
  <c r="I59" i="25"/>
  <c r="I60" i="25"/>
  <c r="I61" i="25"/>
  <c r="I58" i="25"/>
  <c r="F24" i="25"/>
  <c r="G51" i="25" s="1"/>
  <c r="E58" i="25"/>
  <c r="E61" i="25"/>
  <c r="E59" i="25"/>
  <c r="E62" i="25"/>
  <c r="E60" i="25"/>
  <c r="I59" i="17"/>
  <c r="I62" i="17"/>
  <c r="I60" i="17"/>
  <c r="I58" i="17"/>
  <c r="I61" i="17"/>
  <c r="K34" i="17"/>
  <c r="N34" i="17" s="1"/>
  <c r="F24" i="17"/>
  <c r="G25" i="17" s="1"/>
  <c r="E61" i="17"/>
  <c r="E59" i="17"/>
  <c r="E62" i="17"/>
  <c r="E60" i="17"/>
  <c r="E58" i="17"/>
  <c r="K26" i="24"/>
  <c r="I62" i="24"/>
  <c r="I61" i="24"/>
  <c r="I60" i="24"/>
  <c r="I59" i="24"/>
  <c r="I58" i="24"/>
  <c r="F24" i="24"/>
  <c r="G50" i="24" s="1"/>
  <c r="E60" i="24"/>
  <c r="E59" i="24"/>
  <c r="E58" i="24"/>
  <c r="E62" i="24"/>
  <c r="E61" i="24"/>
  <c r="K26" i="28"/>
  <c r="K31" i="28"/>
  <c r="K38" i="28"/>
  <c r="K50" i="28"/>
  <c r="K47" i="28"/>
  <c r="K39" i="28"/>
  <c r="K33" i="27"/>
  <c r="K47" i="25"/>
  <c r="K41" i="24"/>
  <c r="K42" i="24"/>
  <c r="K50" i="24"/>
  <c r="K34" i="24"/>
  <c r="J33" i="23"/>
  <c r="K48" i="23"/>
  <c r="K49" i="23"/>
  <c r="J24" i="23"/>
  <c r="J53" i="23"/>
  <c r="J49" i="23"/>
  <c r="J45" i="23"/>
  <c r="K41" i="23"/>
  <c r="J41" i="23"/>
  <c r="J37" i="23"/>
  <c r="K33" i="23"/>
  <c r="J56" i="23"/>
  <c r="J52" i="23"/>
  <c r="J48" i="23"/>
  <c r="J44" i="23"/>
  <c r="J40" i="23"/>
  <c r="J36" i="23"/>
  <c r="J32" i="23"/>
  <c r="J29" i="23"/>
  <c r="J25" i="23"/>
  <c r="J55" i="23"/>
  <c r="J51" i="23"/>
  <c r="J47" i="23"/>
  <c r="J43" i="23"/>
  <c r="J39" i="23"/>
  <c r="J35" i="23"/>
  <c r="J28" i="23"/>
  <c r="K40" i="23"/>
  <c r="J54" i="23"/>
  <c r="J50" i="23"/>
  <c r="J46" i="23"/>
  <c r="J42" i="23"/>
  <c r="J38" i="23"/>
  <c r="J34" i="23"/>
  <c r="J31" i="23"/>
  <c r="J27" i="23"/>
  <c r="J30" i="23"/>
  <c r="J26" i="23"/>
  <c r="K50" i="22"/>
  <c r="K34" i="22"/>
  <c r="K26" i="22"/>
  <c r="K42" i="22"/>
  <c r="K55" i="17"/>
  <c r="N55" i="17" s="1"/>
  <c r="K48" i="17"/>
  <c r="N48" i="17" s="1"/>
  <c r="K40" i="17"/>
  <c r="N40" i="17" s="1"/>
  <c r="K39" i="17"/>
  <c r="N39" i="17" s="1"/>
  <c r="K38" i="17"/>
  <c r="N38" i="17" s="1"/>
  <c r="K37" i="17"/>
  <c r="N37" i="17" s="1"/>
  <c r="K49" i="28"/>
  <c r="K25" i="28"/>
  <c r="K33" i="28"/>
  <c r="K40" i="28"/>
  <c r="K34" i="28"/>
  <c r="K41" i="28"/>
  <c r="K55" i="28"/>
  <c r="G43" i="28"/>
  <c r="K48" i="27"/>
  <c r="K49" i="27"/>
  <c r="K41" i="27"/>
  <c r="K40" i="26"/>
  <c r="K39" i="26"/>
  <c r="K41" i="26"/>
  <c r="K39" i="25"/>
  <c r="K30" i="25"/>
  <c r="K46" i="25"/>
  <c r="K29" i="25"/>
  <c r="K47" i="24"/>
  <c r="K46" i="24"/>
  <c r="K53" i="24"/>
  <c r="K39" i="24"/>
  <c r="K44" i="24"/>
  <c r="K31" i="24"/>
  <c r="K55" i="24"/>
  <c r="K49" i="24"/>
  <c r="K28" i="24"/>
  <c r="K37" i="24"/>
  <c r="K38" i="24"/>
  <c r="K31" i="22"/>
  <c r="K47" i="22"/>
  <c r="K49" i="22"/>
  <c r="K55" i="22"/>
  <c r="K53" i="23"/>
  <c r="K42" i="23"/>
  <c r="K32" i="23"/>
  <c r="K35" i="25"/>
  <c r="K34" i="25"/>
  <c r="K51" i="25"/>
  <c r="K27" i="25"/>
  <c r="K33" i="25"/>
  <c r="K50" i="25"/>
  <c r="K43" i="25"/>
  <c r="K48" i="28"/>
  <c r="K56" i="28"/>
  <c r="K32" i="28"/>
  <c r="K53" i="28"/>
  <c r="K25" i="27"/>
  <c r="K31" i="27"/>
  <c r="K26" i="27"/>
  <c r="K32" i="26"/>
  <c r="K31" i="26"/>
  <c r="K56" i="26"/>
  <c r="K55" i="26"/>
  <c r="K48" i="26"/>
  <c r="K53" i="26"/>
  <c r="K45" i="26"/>
  <c r="K37" i="26"/>
  <c r="K29" i="26"/>
  <c r="K49" i="26"/>
  <c r="K33" i="26"/>
  <c r="K38" i="25"/>
  <c r="K31" i="25"/>
  <c r="K37" i="25"/>
  <c r="K55" i="25"/>
  <c r="K42" i="25"/>
  <c r="K26" i="25"/>
  <c r="K45" i="24"/>
  <c r="K36" i="24"/>
  <c r="K54" i="24"/>
  <c r="K29" i="24"/>
  <c r="K33" i="24"/>
  <c r="K56" i="24"/>
  <c r="K48" i="24"/>
  <c r="K32" i="24"/>
  <c r="K40" i="24"/>
  <c r="K25" i="23"/>
  <c r="K39" i="23"/>
  <c r="K26" i="23"/>
  <c r="G29" i="23"/>
  <c r="K45" i="23"/>
  <c r="K29" i="23"/>
  <c r="G36" i="23"/>
  <c r="K24" i="23"/>
  <c r="K37" i="23"/>
  <c r="K41" i="22"/>
  <c r="K45" i="22"/>
  <c r="K39" i="22"/>
  <c r="K33" i="22"/>
  <c r="K25" i="22"/>
  <c r="K37" i="22"/>
  <c r="K24" i="22"/>
  <c r="K29" i="22"/>
  <c r="K40" i="22"/>
  <c r="G53" i="22"/>
  <c r="K48" i="22"/>
  <c r="K32" i="22"/>
  <c r="K53" i="22"/>
  <c r="K32" i="17"/>
  <c r="N32" i="17" s="1"/>
  <c r="K31" i="17"/>
  <c r="N31" i="17" s="1"/>
  <c r="K47" i="17"/>
  <c r="N47" i="17" s="1"/>
  <c r="G56" i="17"/>
  <c r="K56" i="17"/>
  <c r="N56" i="17" s="1"/>
  <c r="K36" i="17"/>
  <c r="N36" i="17" s="1"/>
  <c r="K53" i="17"/>
  <c r="N53" i="17" s="1"/>
  <c r="K30" i="17"/>
  <c r="N30" i="17" s="1"/>
  <c r="K52" i="17"/>
  <c r="N52" i="17" s="1"/>
  <c r="K29" i="17"/>
  <c r="N29" i="17" s="1"/>
  <c r="K24" i="17"/>
  <c r="N24" i="17" s="1"/>
  <c r="K46" i="17"/>
  <c r="N46" i="17" s="1"/>
  <c r="K28" i="17"/>
  <c r="N28" i="17" s="1"/>
  <c r="K44" i="17"/>
  <c r="N44" i="17" s="1"/>
  <c r="K29" i="28"/>
  <c r="K50" i="27"/>
  <c r="K42" i="27"/>
  <c r="K56" i="27"/>
  <c r="K34" i="27"/>
  <c r="K32" i="27"/>
  <c r="K40" i="27"/>
  <c r="K25" i="26"/>
  <c r="K30" i="24"/>
  <c r="K51" i="28"/>
  <c r="K43" i="28"/>
  <c r="K35" i="28"/>
  <c r="K27" i="28"/>
  <c r="K52" i="28"/>
  <c r="K44" i="28"/>
  <c r="K36" i="28"/>
  <c r="K28" i="28"/>
  <c r="G50" i="28"/>
  <c r="G54" i="28"/>
  <c r="G53" i="27"/>
  <c r="K53" i="27"/>
  <c r="K37" i="27"/>
  <c r="K45" i="27"/>
  <c r="K29" i="27"/>
  <c r="K51" i="27"/>
  <c r="K43" i="27"/>
  <c r="K35" i="27"/>
  <c r="K27" i="27"/>
  <c r="K54" i="27"/>
  <c r="K46" i="27"/>
  <c r="K38" i="27"/>
  <c r="K30" i="27"/>
  <c r="K52" i="27"/>
  <c r="K44" i="27"/>
  <c r="K36" i="27"/>
  <c r="K28" i="27"/>
  <c r="G42" i="27"/>
  <c r="G28" i="27"/>
  <c r="G39" i="27"/>
  <c r="G47" i="27"/>
  <c r="G37" i="27"/>
  <c r="G27" i="27"/>
  <c r="G51" i="27"/>
  <c r="G32" i="27"/>
  <c r="G36" i="27"/>
  <c r="G45" i="27"/>
  <c r="G35" i="27"/>
  <c r="G40" i="27"/>
  <c r="G49" i="27"/>
  <c r="G44" i="27"/>
  <c r="G29" i="27"/>
  <c r="G24" i="27"/>
  <c r="K51" i="26"/>
  <c r="K43" i="26"/>
  <c r="K35" i="26"/>
  <c r="K27" i="26"/>
  <c r="K54" i="26"/>
  <c r="K46" i="26"/>
  <c r="K38" i="26"/>
  <c r="K30" i="26"/>
  <c r="K52" i="26"/>
  <c r="K44" i="26"/>
  <c r="K36" i="26"/>
  <c r="K28" i="26"/>
  <c r="K56" i="25"/>
  <c r="K48" i="25"/>
  <c r="K40" i="25"/>
  <c r="K32" i="25"/>
  <c r="K25" i="25"/>
  <c r="K52" i="25"/>
  <c r="K44" i="25"/>
  <c r="K36" i="25"/>
  <c r="K28" i="25"/>
  <c r="G50" i="25"/>
  <c r="K51" i="24"/>
  <c r="K43" i="24"/>
  <c r="K35" i="24"/>
  <c r="K27" i="24"/>
  <c r="G30" i="24"/>
  <c r="G46" i="24"/>
  <c r="K51" i="23"/>
  <c r="K43" i="23"/>
  <c r="K35" i="23"/>
  <c r="K27" i="23"/>
  <c r="K54" i="23"/>
  <c r="K46" i="23"/>
  <c r="K38" i="23"/>
  <c r="K30" i="23"/>
  <c r="K52" i="23"/>
  <c r="K44" i="23"/>
  <c r="K36" i="23"/>
  <c r="K28" i="23"/>
  <c r="G56" i="23"/>
  <c r="G40" i="23"/>
  <c r="G55" i="23"/>
  <c r="G39" i="23"/>
  <c r="G28" i="23"/>
  <c r="G49" i="23"/>
  <c r="G43" i="23"/>
  <c r="G38" i="23"/>
  <c r="G33" i="23"/>
  <c r="G27" i="23"/>
  <c r="G53" i="23"/>
  <c r="G37" i="23"/>
  <c r="G48" i="23"/>
  <c r="G32" i="23"/>
  <c r="G26" i="23"/>
  <c r="G42" i="23"/>
  <c r="G50" i="23"/>
  <c r="G52" i="23"/>
  <c r="G47" i="23"/>
  <c r="G31" i="23"/>
  <c r="G25" i="23"/>
  <c r="G51" i="23"/>
  <c r="G46" i="23"/>
  <c r="G41" i="23"/>
  <c r="G35" i="23"/>
  <c r="G30" i="23"/>
  <c r="G34" i="23"/>
  <c r="G24" i="23"/>
  <c r="K56" i="22"/>
  <c r="K51" i="22"/>
  <c r="K43" i="22"/>
  <c r="K35" i="22"/>
  <c r="K27" i="22"/>
  <c r="K54" i="22"/>
  <c r="K46" i="22"/>
  <c r="K38" i="22"/>
  <c r="K30" i="22"/>
  <c r="K52" i="22"/>
  <c r="K44" i="22"/>
  <c r="K36" i="22"/>
  <c r="K28" i="22"/>
  <c r="G48" i="22"/>
  <c r="G42" i="22"/>
  <c r="G30" i="22"/>
  <c r="G52" i="22"/>
  <c r="G47" i="22"/>
  <c r="G35" i="22"/>
  <c r="G29" i="22"/>
  <c r="G28" i="22"/>
  <c r="G51" i="22"/>
  <c r="G45" i="22"/>
  <c r="G40" i="22"/>
  <c r="G34" i="22"/>
  <c r="G44" i="22"/>
  <c r="G39" i="22"/>
  <c r="G27" i="22"/>
  <c r="G56" i="22"/>
  <c r="G50" i="22"/>
  <c r="G38" i="22"/>
  <c r="G33" i="22"/>
  <c r="G41" i="22"/>
  <c r="G55" i="22"/>
  <c r="G43" i="22"/>
  <c r="G37" i="22"/>
  <c r="G32" i="22"/>
  <c r="G26" i="22"/>
  <c r="G46" i="22"/>
  <c r="G54" i="22"/>
  <c r="G49" i="22"/>
  <c r="G36" i="22"/>
  <c r="G31" i="22"/>
  <c r="G25" i="22"/>
  <c r="G24" i="22"/>
  <c r="K26" i="17"/>
  <c r="N26" i="17" s="1"/>
  <c r="K51" i="17"/>
  <c r="N51" i="17" s="1"/>
  <c r="K43" i="17"/>
  <c r="N43" i="17" s="1"/>
  <c r="K35" i="17"/>
  <c r="N35" i="17" s="1"/>
  <c r="K27" i="17"/>
  <c r="N27" i="17" s="1"/>
  <c r="K49" i="17"/>
  <c r="N49" i="17" s="1"/>
  <c r="K41" i="17"/>
  <c r="N41" i="17" s="1"/>
  <c r="K33" i="17"/>
  <c r="N33" i="17" s="1"/>
  <c r="K25" i="17"/>
  <c r="N25" i="17" s="1"/>
  <c r="G51" i="17"/>
  <c r="G46" i="17"/>
  <c r="G40" i="17"/>
  <c r="G55" i="17"/>
  <c r="G44" i="17"/>
  <c r="G39" i="17"/>
  <c r="G28" i="17"/>
  <c r="G54" i="17"/>
  <c r="G49" i="17"/>
  <c r="G43" i="17"/>
  <c r="G38" i="17"/>
  <c r="G33" i="17"/>
  <c r="G27" i="17"/>
  <c r="G41" i="17"/>
  <c r="G53" i="17"/>
  <c r="G37" i="17"/>
  <c r="G35" i="17"/>
  <c r="G48" i="17"/>
  <c r="G32" i="17"/>
  <c r="G52" i="17"/>
  <c r="G47" i="17"/>
  <c r="G36" i="17"/>
  <c r="G31" i="17"/>
  <c r="G45" i="17"/>
  <c r="G29" i="17"/>
  <c r="G24" i="17"/>
  <c r="G50" i="17"/>
  <c r="G42" i="17"/>
  <c r="G34" i="17"/>
  <c r="G26" i="17"/>
  <c r="G30" i="17" l="1"/>
  <c r="G29" i="24"/>
  <c r="G34" i="24"/>
  <c r="G55" i="24"/>
  <c r="G52" i="24"/>
  <c r="G41" i="24"/>
  <c r="G45" i="24"/>
  <c r="G39" i="28"/>
  <c r="G41" i="27"/>
  <c r="G38" i="27"/>
  <c r="G31" i="27"/>
  <c r="G25" i="27"/>
  <c r="G54" i="27"/>
  <c r="G52" i="27"/>
  <c r="G34" i="27"/>
  <c r="G46" i="27"/>
  <c r="G50" i="27"/>
  <c r="G48" i="27"/>
  <c r="G56" i="27"/>
  <c r="G26" i="27"/>
  <c r="G30" i="27"/>
  <c r="G33" i="27"/>
  <c r="G55" i="27"/>
  <c r="G43" i="27"/>
  <c r="K24" i="28"/>
  <c r="K61" i="28" s="1"/>
  <c r="G40" i="25"/>
  <c r="G27" i="25"/>
  <c r="G31" i="25"/>
  <c r="G24" i="25"/>
  <c r="G36" i="25"/>
  <c r="G44" i="25"/>
  <c r="G54" i="23"/>
  <c r="G45" i="23"/>
  <c r="G47" i="28"/>
  <c r="G25" i="28"/>
  <c r="G34" i="28"/>
  <c r="G30" i="28"/>
  <c r="G26" i="28"/>
  <c r="G40" i="28"/>
  <c r="G33" i="28"/>
  <c r="G36" i="28"/>
  <c r="G38" i="28"/>
  <c r="G41" i="28"/>
  <c r="G48" i="28"/>
  <c r="G46" i="28"/>
  <c r="G56" i="28"/>
  <c r="G52" i="28"/>
  <c r="G55" i="28"/>
  <c r="G32" i="28"/>
  <c r="G29" i="28"/>
  <c r="G51" i="28"/>
  <c r="G44" i="28"/>
  <c r="G27" i="28"/>
  <c r="G49" i="28"/>
  <c r="G37" i="28"/>
  <c r="G53" i="28"/>
  <c r="G49" i="26"/>
  <c r="G50" i="26"/>
  <c r="G28" i="26"/>
  <c r="G51" i="26"/>
  <c r="G45" i="26"/>
  <c r="G55" i="26"/>
  <c r="G48" i="26"/>
  <c r="G35" i="26"/>
  <c r="G38" i="26"/>
  <c r="G44" i="26"/>
  <c r="K24" i="26"/>
  <c r="G30" i="26"/>
  <c r="G34" i="26"/>
  <c r="G36" i="26"/>
  <c r="G40" i="26"/>
  <c r="G42" i="26"/>
  <c r="G53" i="26"/>
  <c r="G42" i="25"/>
  <c r="G35" i="25"/>
  <c r="G25" i="25"/>
  <c r="G29" i="25"/>
  <c r="G41" i="25"/>
  <c r="G43" i="25"/>
  <c r="G33" i="25"/>
  <c r="G52" i="25"/>
  <c r="G48" i="25"/>
  <c r="G28" i="25"/>
  <c r="G54" i="25"/>
  <c r="G53" i="25"/>
  <c r="G32" i="25"/>
  <c r="G49" i="25"/>
  <c r="G47" i="25"/>
  <c r="G39" i="25"/>
  <c r="G30" i="25"/>
  <c r="G56" i="25"/>
  <c r="G24" i="28"/>
  <c r="G35" i="28"/>
  <c r="F58" i="28"/>
  <c r="F59" i="28"/>
  <c r="F61" i="28"/>
  <c r="F62" i="28"/>
  <c r="F60" i="28"/>
  <c r="G31" i="28"/>
  <c r="G45" i="28"/>
  <c r="G42" i="28"/>
  <c r="K61" i="27"/>
  <c r="K59" i="27"/>
  <c r="K62" i="27"/>
  <c r="K60" i="27"/>
  <c r="K58" i="27"/>
  <c r="F61" i="27"/>
  <c r="F62" i="27"/>
  <c r="F60" i="27"/>
  <c r="F58" i="27"/>
  <c r="F59" i="27"/>
  <c r="F60" i="26"/>
  <c r="F58" i="26"/>
  <c r="F59" i="26"/>
  <c r="F62" i="26"/>
  <c r="F61" i="26"/>
  <c r="G25" i="26"/>
  <c r="G27" i="26"/>
  <c r="G26" i="26"/>
  <c r="G29" i="26"/>
  <c r="G46" i="26"/>
  <c r="G31" i="26"/>
  <c r="G52" i="26"/>
  <c r="G33" i="26"/>
  <c r="G24" i="26"/>
  <c r="G39" i="26"/>
  <c r="G56" i="26"/>
  <c r="G32" i="26"/>
  <c r="G41" i="26"/>
  <c r="G37" i="26"/>
  <c r="G47" i="26"/>
  <c r="G54" i="26"/>
  <c r="G37" i="25"/>
  <c r="G45" i="25"/>
  <c r="G26" i="25"/>
  <c r="G46" i="25"/>
  <c r="G55" i="25"/>
  <c r="G34" i="25"/>
  <c r="G38" i="25"/>
  <c r="K61" i="23"/>
  <c r="K59" i="23"/>
  <c r="K58" i="23"/>
  <c r="K62" i="23"/>
  <c r="K60" i="23"/>
  <c r="F59" i="23"/>
  <c r="F60" i="23"/>
  <c r="F58" i="23"/>
  <c r="F61" i="23"/>
  <c r="F62" i="23"/>
  <c r="K61" i="22"/>
  <c r="K59" i="22"/>
  <c r="K62" i="22"/>
  <c r="K60" i="22"/>
  <c r="K58" i="22"/>
  <c r="G24" i="24"/>
  <c r="G42" i="24"/>
  <c r="G54" i="24"/>
  <c r="G26" i="24"/>
  <c r="G56" i="24"/>
  <c r="G32" i="24"/>
  <c r="G49" i="24"/>
  <c r="K24" i="25"/>
  <c r="L52" i="25" s="1"/>
  <c r="F59" i="25"/>
  <c r="F61" i="25"/>
  <c r="F62" i="25"/>
  <c r="F60" i="25"/>
  <c r="F58" i="25"/>
  <c r="F61" i="17"/>
  <c r="F59" i="17"/>
  <c r="F62" i="17"/>
  <c r="F60" i="17"/>
  <c r="F58" i="17"/>
  <c r="K62" i="17"/>
  <c r="K60" i="17"/>
  <c r="K59" i="17"/>
  <c r="K58" i="17"/>
  <c r="K61" i="17"/>
  <c r="K24" i="24"/>
  <c r="L55" i="24" s="1"/>
  <c r="F62" i="24"/>
  <c r="F61" i="24"/>
  <c r="F60" i="24"/>
  <c r="F59" i="24"/>
  <c r="F58" i="24"/>
  <c r="G31" i="24"/>
  <c r="G25" i="24"/>
  <c r="G40" i="24"/>
  <c r="G38" i="24"/>
  <c r="G39" i="24"/>
  <c r="G27" i="24"/>
  <c r="G35" i="24"/>
  <c r="G51" i="24"/>
  <c r="G53" i="24"/>
  <c r="G36" i="24"/>
  <c r="G37" i="24"/>
  <c r="G48" i="24"/>
  <c r="G43" i="24"/>
  <c r="G44" i="24"/>
  <c r="G33" i="24"/>
  <c r="G28" i="24"/>
  <c r="G47" i="24"/>
  <c r="L29" i="28"/>
  <c r="L50" i="28"/>
  <c r="L40" i="23"/>
  <c r="L33" i="23"/>
  <c r="L24" i="22"/>
  <c r="L38" i="17"/>
  <c r="L39" i="17"/>
  <c r="L45" i="17"/>
  <c r="L36" i="17"/>
  <c r="L55" i="28"/>
  <c r="L33" i="28"/>
  <c r="L39" i="28"/>
  <c r="L39" i="22"/>
  <c r="L47" i="22"/>
  <c r="L43" i="28"/>
  <c r="L25" i="28"/>
  <c r="L32" i="28"/>
  <c r="L56" i="28"/>
  <c r="L28" i="28"/>
  <c r="L27" i="28"/>
  <c r="L41" i="28"/>
  <c r="L38" i="28"/>
  <c r="L49" i="28"/>
  <c r="L44" i="28"/>
  <c r="L31" i="28"/>
  <c r="L47" i="28"/>
  <c r="L51" i="28"/>
  <c r="L34" i="28"/>
  <c r="L26" i="28"/>
  <c r="L42" i="28"/>
  <c r="L40" i="28"/>
  <c r="L37" i="28"/>
  <c r="L48" i="28"/>
  <c r="L30" i="28"/>
  <c r="L35" i="28"/>
  <c r="L45" i="28"/>
  <c r="L36" i="28"/>
  <c r="L52" i="28"/>
  <c r="L46" i="28"/>
  <c r="L53" i="28"/>
  <c r="L54" i="28"/>
  <c r="L41" i="27"/>
  <c r="L48" i="27"/>
  <c r="L42" i="27"/>
  <c r="L39" i="27"/>
  <c r="L55" i="27"/>
  <c r="L38" i="27"/>
  <c r="L56" i="27"/>
  <c r="L53" i="27"/>
  <c r="L24" i="27"/>
  <c r="L35" i="27"/>
  <c r="L46" i="27"/>
  <c r="L26" i="27"/>
  <c r="L54" i="27"/>
  <c r="L43" i="27"/>
  <c r="L37" i="27"/>
  <c r="L49" i="27"/>
  <c r="L28" i="27"/>
  <c r="L44" i="27"/>
  <c r="L34" i="27"/>
  <c r="L30" i="27"/>
  <c r="L31" i="27"/>
  <c r="L47" i="27"/>
  <c r="L27" i="27"/>
  <c r="L40" i="27"/>
  <c r="L45" i="27"/>
  <c r="L29" i="27"/>
  <c r="L52" i="27"/>
  <c r="L51" i="27"/>
  <c r="L25" i="27"/>
  <c r="L36" i="27"/>
  <c r="L50" i="27"/>
  <c r="L32" i="27"/>
  <c r="L33" i="27"/>
  <c r="L54" i="25"/>
  <c r="L28" i="25"/>
  <c r="L53" i="25"/>
  <c r="L27" i="25"/>
  <c r="L40" i="25"/>
  <c r="L56" i="25"/>
  <c r="L48" i="24"/>
  <c r="L30" i="23"/>
  <c r="L24" i="23"/>
  <c r="L39" i="23"/>
  <c r="L55" i="23"/>
  <c r="L46" i="23"/>
  <c r="L37" i="23"/>
  <c r="L34" i="23"/>
  <c r="L54" i="23"/>
  <c r="L43" i="23"/>
  <c r="L26" i="23"/>
  <c r="L28" i="23"/>
  <c r="L44" i="23"/>
  <c r="L32" i="23"/>
  <c r="L29" i="23"/>
  <c r="L31" i="23"/>
  <c r="L47" i="23"/>
  <c r="L27" i="23"/>
  <c r="L50" i="23"/>
  <c r="L42" i="23"/>
  <c r="L51" i="23"/>
  <c r="L25" i="23"/>
  <c r="L53" i="23"/>
  <c r="L45" i="23"/>
  <c r="L41" i="23"/>
  <c r="L36" i="23"/>
  <c r="L52" i="23"/>
  <c r="L38" i="23"/>
  <c r="L35" i="23"/>
  <c r="L56" i="23"/>
  <c r="L48" i="23"/>
  <c r="L49" i="23"/>
  <c r="L56" i="22"/>
  <c r="L55" i="22"/>
  <c r="L46" i="22"/>
  <c r="L34" i="22"/>
  <c r="L54" i="22"/>
  <c r="L53" i="22"/>
  <c r="L33" i="22"/>
  <c r="L43" i="22"/>
  <c r="L49" i="22"/>
  <c r="L28" i="22"/>
  <c r="L44" i="22"/>
  <c r="L26" i="22"/>
  <c r="L29" i="22"/>
  <c r="L31" i="22"/>
  <c r="L27" i="22"/>
  <c r="L32" i="22"/>
  <c r="L51" i="22"/>
  <c r="L25" i="22"/>
  <c r="L42" i="22"/>
  <c r="L45" i="22"/>
  <c r="L30" i="22"/>
  <c r="L41" i="22"/>
  <c r="L48" i="22"/>
  <c r="L36" i="22"/>
  <c r="L52" i="22"/>
  <c r="L38" i="22"/>
  <c r="L35" i="22"/>
  <c r="L37" i="22"/>
  <c r="L40" i="22"/>
  <c r="L50" i="22"/>
  <c r="L47" i="17"/>
  <c r="L54" i="17"/>
  <c r="L55" i="17"/>
  <c r="L43" i="17"/>
  <c r="L53" i="17"/>
  <c r="L31" i="17"/>
  <c r="L24" i="17"/>
  <c r="L41" i="17"/>
  <c r="L56" i="17"/>
  <c r="L40" i="17"/>
  <c r="L32" i="17"/>
  <c r="L37" i="17"/>
  <c r="L33" i="17"/>
  <c r="L35" i="17"/>
  <c r="L26" i="17"/>
  <c r="L29" i="17"/>
  <c r="L51" i="17"/>
  <c r="L25" i="17"/>
  <c r="L34" i="17"/>
  <c r="L42" i="17"/>
  <c r="L50" i="17"/>
  <c r="L28" i="17"/>
  <c r="L52" i="17"/>
  <c r="L44" i="17"/>
  <c r="L49" i="17"/>
  <c r="L27" i="17"/>
  <c r="L46" i="17"/>
  <c r="L30" i="17"/>
  <c r="L48" i="17"/>
  <c r="K58" i="26" l="1"/>
  <c r="N24" i="26"/>
  <c r="L44" i="24"/>
  <c r="L37" i="24"/>
  <c r="L52" i="24"/>
  <c r="L39" i="24"/>
  <c r="L24" i="24"/>
  <c r="L35" i="24"/>
  <c r="L53" i="24"/>
  <c r="L42" i="24"/>
  <c r="L54" i="24"/>
  <c r="L43" i="24"/>
  <c r="K58" i="28"/>
  <c r="L24" i="28"/>
  <c r="K62" i="28"/>
  <c r="K59" i="28"/>
  <c r="K60" i="28"/>
  <c r="L36" i="25"/>
  <c r="L26" i="25"/>
  <c r="L42" i="25"/>
  <c r="L43" i="25"/>
  <c r="L38" i="25"/>
  <c r="L35" i="25"/>
  <c r="L25" i="25"/>
  <c r="L44" i="25"/>
  <c r="L37" i="25"/>
  <c r="L52" i="26"/>
  <c r="K59" i="26"/>
  <c r="L36" i="26"/>
  <c r="K62" i="26"/>
  <c r="L39" i="26"/>
  <c r="L44" i="26"/>
  <c r="L55" i="26"/>
  <c r="L35" i="26"/>
  <c r="K60" i="26"/>
  <c r="L29" i="26"/>
  <c r="L32" i="26"/>
  <c r="L41" i="26"/>
  <c r="L28" i="26"/>
  <c r="L33" i="26"/>
  <c r="L34" i="26"/>
  <c r="L40" i="26"/>
  <c r="L38" i="26"/>
  <c r="L49" i="26"/>
  <c r="L24" i="26"/>
  <c r="L45" i="26"/>
  <c r="L46" i="26"/>
  <c r="L31" i="26"/>
  <c r="L25" i="26"/>
  <c r="L43" i="26"/>
  <c r="L48" i="26"/>
  <c r="L37" i="26"/>
  <c r="L47" i="26"/>
  <c r="L53" i="26"/>
  <c r="L30" i="26"/>
  <c r="L42" i="26"/>
  <c r="L51" i="26"/>
  <c r="L56" i="26"/>
  <c r="L27" i="26"/>
  <c r="K61" i="26"/>
  <c r="L54" i="26"/>
  <c r="L26" i="26"/>
  <c r="L50" i="26"/>
  <c r="L55" i="25"/>
  <c r="L46" i="25"/>
  <c r="L41" i="25"/>
  <c r="L51" i="25"/>
  <c r="L33" i="25"/>
  <c r="L24" i="25"/>
  <c r="L31" i="25"/>
  <c r="L34" i="25"/>
  <c r="L47" i="25"/>
  <c r="L39" i="25"/>
  <c r="L29" i="25"/>
  <c r="L48" i="25"/>
  <c r="L32" i="25"/>
  <c r="L30" i="25"/>
  <c r="L45" i="25"/>
  <c r="L50" i="25"/>
  <c r="L49" i="25"/>
  <c r="L51" i="24"/>
  <c r="L27" i="24"/>
  <c r="L26" i="24"/>
  <c r="L32" i="24"/>
  <c r="L36" i="24"/>
  <c r="L29" i="24"/>
  <c r="L47" i="24"/>
  <c r="L56" i="24"/>
  <c r="L25" i="24"/>
  <c r="L38" i="24"/>
  <c r="L34" i="24"/>
  <c r="L31" i="24"/>
  <c r="L45" i="24"/>
  <c r="L41" i="24"/>
  <c r="L28" i="24"/>
  <c r="L33" i="24"/>
  <c r="L49" i="24"/>
  <c r="L50" i="24"/>
  <c r="L30" i="24"/>
  <c r="L40" i="24"/>
  <c r="L46" i="24"/>
  <c r="K62" i="25"/>
  <c r="K58" i="25"/>
  <c r="K61" i="25"/>
  <c r="K59" i="25"/>
  <c r="K60" i="25"/>
  <c r="K60" i="24"/>
  <c r="K59" i="24"/>
  <c r="K58" i="24"/>
  <c r="K62" i="24"/>
  <c r="K61" i="24"/>
</calcChain>
</file>

<file path=xl/sharedStrings.xml><?xml version="1.0" encoding="utf-8"?>
<sst xmlns="http://schemas.openxmlformats.org/spreadsheetml/2006/main" count="1361" uniqueCount="171">
  <si>
    <t>ID PILAR</t>
  </si>
  <si>
    <t>PILAR</t>
  </si>
  <si>
    <t>ID SUBPILAR</t>
  </si>
  <si>
    <t>SUBPILAR</t>
  </si>
  <si>
    <t>ID INDICADOR</t>
  </si>
  <si>
    <t>INDICADOR</t>
  </si>
  <si>
    <t>CONNOTACIÓN</t>
  </si>
  <si>
    <t>IMPUTADO</t>
  </si>
  <si>
    <t>SAL</t>
  </si>
  <si>
    <t>Salud</t>
  </si>
  <si>
    <t>SAL-1</t>
  </si>
  <si>
    <t>Aseguramiento en salud</t>
  </si>
  <si>
    <t>SAL-1-1</t>
  </si>
  <si>
    <t>Acceso al plan obligatorio de salud</t>
  </si>
  <si>
    <t>Positiva</t>
  </si>
  <si>
    <t>NO</t>
  </si>
  <si>
    <t>SAL-1-2</t>
  </si>
  <si>
    <t xml:space="preserve">Acceso a planes voluntarios de salud </t>
  </si>
  <si>
    <t>SAL-1-3</t>
  </si>
  <si>
    <t>Satisfacción del servicio de salud</t>
  </si>
  <si>
    <t>Negativa</t>
  </si>
  <si>
    <t>SAL-1-4</t>
  </si>
  <si>
    <t>Privación por barreras de acceso</t>
  </si>
  <si>
    <t>SAL-2</t>
  </si>
  <si>
    <t>Salud mental</t>
  </si>
  <si>
    <t>SAL-3-1</t>
  </si>
  <si>
    <t>Prevalencia de depresión</t>
  </si>
  <si>
    <t>SAL-3-2</t>
  </si>
  <si>
    <t>Uso de servicios de salud mental</t>
  </si>
  <si>
    <t>SAL-3-3</t>
  </si>
  <si>
    <t>Prevalencia de intentos de suicidio</t>
  </si>
  <si>
    <t>SAL-3</t>
  </si>
  <si>
    <t>Mortalidad</t>
  </si>
  <si>
    <t>Mortalidad por enfermedades cardiovasculares</t>
  </si>
  <si>
    <t>Mortalidad por enfermedades respiratorias</t>
  </si>
  <si>
    <t>Mortalidad por enfermedades gastrointestinales</t>
  </si>
  <si>
    <t>Mortalidad por enfermedades de transmisión sexual</t>
  </si>
  <si>
    <t>Mortalidad por accidentes</t>
  </si>
  <si>
    <t>Prevalencia de suicidio</t>
  </si>
  <si>
    <t>Mortalidad por enfermedades cerebrovasculares</t>
  </si>
  <si>
    <t>FICHA TECNICA INDICADOR</t>
  </si>
  <si>
    <t>OBJETIVO</t>
  </si>
  <si>
    <t>Evalúa la disparidad de género en el acceso a los servicios de salud contemplados en el plan de beneficios del sistema de salud pública y permite identificar posibles desigualdades en el acceso a la atención médica básica entre hombres y mujeres.</t>
  </si>
  <si>
    <t>VARIABLE</t>
  </si>
  <si>
    <t>Número de mujeres afiliadas a alguna entidad de seguridad social en salud y número de hombres afiliados a alguna entidad de seguridad social en salud</t>
  </si>
  <si>
    <t>FORMULA</t>
  </si>
  <si>
    <t>INTERPRETACIÓN</t>
  </si>
  <si>
    <t>FUENTE DE INFORMACIÓN</t>
  </si>
  <si>
    <t>Departamento Administrativo Nacional de Estadística (DANE) : Encuesta de Calidad De Vida (ECV) [2023]</t>
  </si>
  <si>
    <t>FILTRO</t>
  </si>
  <si>
    <t>(P6090) ¿ _____ está afiliado(a) (cotizante o beneficiario(a)) a alguna entidad de seguridad social en salud? (Entidad Promotora de Salud - EPS o Entidad Promotora de Salud Subsidiada -EPS-S )</t>
  </si>
  <si>
    <t>Connotación</t>
  </si>
  <si>
    <t>RESULTADOS</t>
  </si>
  <si>
    <t>CÓDIGO DEPARTAMENTO</t>
  </si>
  <si>
    <t>Departamento</t>
  </si>
  <si>
    <t>Mujeres</t>
  </si>
  <si>
    <t>Hombres</t>
  </si>
  <si>
    <t>Brecha</t>
  </si>
  <si>
    <t>Brecha absoluta</t>
  </si>
  <si>
    <t>Posición brecha absoluta</t>
  </si>
  <si>
    <t>Capacidad agregada</t>
  </si>
  <si>
    <t>Factor ponderado</t>
  </si>
  <si>
    <t>Posición factor ponderado</t>
  </si>
  <si>
    <t xml:space="preserve">Brecha ponderada </t>
  </si>
  <si>
    <t>Posición brecha ponderada</t>
  </si>
  <si>
    <t>Antioquia</t>
  </si>
  <si>
    <t>Atlántico</t>
  </si>
  <si>
    <t>Bogotá D.C.</t>
  </si>
  <si>
    <t>Bolívar</t>
  </si>
  <si>
    <t>Boyacá</t>
  </si>
  <si>
    <t>Caldas</t>
  </si>
  <si>
    <t>Caquetá</t>
  </si>
  <si>
    <t>Cauca</t>
  </si>
  <si>
    <t>Cesar</t>
  </si>
  <si>
    <t>Córdoba</t>
  </si>
  <si>
    <t>Cundinamarca</t>
  </si>
  <si>
    <t>Chocó</t>
  </si>
  <si>
    <t>Huila</t>
  </si>
  <si>
    <t>La Guajira</t>
  </si>
  <si>
    <t>Magdalena</t>
  </si>
  <si>
    <t>Meta</t>
  </si>
  <si>
    <t>Nariño</t>
  </si>
  <si>
    <t>Norte de Santander</t>
  </si>
  <si>
    <t>Quindío</t>
  </si>
  <si>
    <t>Risaralda</t>
  </si>
  <si>
    <t>Santander</t>
  </si>
  <si>
    <t>Sucre</t>
  </si>
  <si>
    <t>Tolima</t>
  </si>
  <si>
    <t>Valle del Cauca</t>
  </si>
  <si>
    <t>Arauca</t>
  </si>
  <si>
    <t>Casanare</t>
  </si>
  <si>
    <t>Putumayo</t>
  </si>
  <si>
    <t>San Andrés</t>
  </si>
  <si>
    <t>Amazonas</t>
  </si>
  <si>
    <t>Guainía</t>
  </si>
  <si>
    <t>Guaviare</t>
  </si>
  <si>
    <t>Vaupés</t>
  </si>
  <si>
    <t>Vichada</t>
  </si>
  <si>
    <t>ESTADÍSTICAS DESCRIPTIVAS</t>
  </si>
  <si>
    <t>PROMEDIO</t>
  </si>
  <si>
    <t>NA</t>
  </si>
  <si>
    <t>DESVIACIOÓN ESTANDAR</t>
  </si>
  <si>
    <t>VARIANZA</t>
  </si>
  <si>
    <t>MÁXIMO</t>
  </si>
  <si>
    <t>MINIMO</t>
  </si>
  <si>
    <t>OBSERVACIONES</t>
  </si>
  <si>
    <t>Evalúa la disparidad de género en el acceso a planes de salud voluntarios ofrecidos por Entidades Promotoras de Salud (EPS) e identifica posibles desigualdades entre hombres y mujeres en el acceso a servicios de salud adicionales.</t>
  </si>
  <si>
    <t>Número de mujeres con acceso a planes voluntarios de salud y número de hombres con  acceso a planes voluntarios de salud</t>
  </si>
  <si>
    <t>(P799) ¿Cuáles de los siguientes planes o seguros voluntarios de salud tiene .....?
Medicina prepagada y Plan complementario de salud con una EPS</t>
  </si>
  <si>
    <t>Evaluar y abordar las disparidades de género en los servicios de salud, asegurando la eficacia de la atención médica y promoviendo la satisfacción de los pacientes. Este enfoque busca disminuir las barreras de género presentes en la prestación de servicios de salud, con el propósito de lograr una equidad y accesibilidad adecuadas para todos los individuos, independientemente de su género.</t>
  </si>
  <si>
    <t>Número de mujeres que consideran que la calidad del servicio de salud en la que se encuentran afiliadas es mala o muy mala y número de hombres que consideran que la calidad del servicio de salud en la que se encuentran afiliadas es mala o muy mala</t>
  </si>
  <si>
    <t>(P6181) En general, considera que la calidad del servicio de la EPS o de la entidad de seguridad social en salud en la cual _____ está afiliado(a) es:
3. Mala   4. Muy mala</t>
  </si>
  <si>
    <t>Evaluar y abordar las disparidades de género en la privación al acceso de salud, observando las dificultades al tratar de acceder a la atención y servicios médicos . Este enfoque busca disminuir las barreras de género presentes en la prestación de servicios de salud, con el propósito de lograr una equidad y accesibilidad adecuadas para todos los individuos, independientemente de su género.</t>
  </si>
  <si>
    <t>Número de mujeres que en su hogar indican tener una barrera de acceso a salud y número de hombres que en su hogar indican tener una barrera de acceso a salud</t>
  </si>
  <si>
    <t>Departamento Administrativo Nacional de Estadística (DANE) : Índice de Pobreza Multidimensional (IPM)  [2023]</t>
  </si>
  <si>
    <t>(barreras_acceso_salud) Privación por barreras de acceso a salud:
1. Privación</t>
  </si>
  <si>
    <t>Identificar de manera precisa las diferencias de género en la carga de enfermedades mentales, orientando así la asignación de recursos y la planificación de servicios de salud mental de manera equitativa. Este enfoque busca abordar las brechas de género existentes en la salud mental, asegurando que los recursos y servicios se adapten a las necesidades específicas de cada género para promover una atención más igualitaria y efectiva.</t>
  </si>
  <si>
    <t>Número de mujeres atendidas por episodios de depresión moderada y número de hombres atendidos por episodios de depresión moderada</t>
  </si>
  <si>
    <t>Sistema Integral de Información de la Protección Social (SISPRO) y Departamento Administrativo Nacional de Estadística (DANE) [2022]</t>
  </si>
  <si>
    <t>Bogotá, D.C.</t>
  </si>
  <si>
    <t xml:space="preserve"> Evaluar de manera precisa la efectividad del uso de los servicios de salud mental por parte de las personas, contribuyendo así a la mejora de su bienestar y al cierre de las brechas de género en la atención de la salud mental. Este enfoque se propone identificar y abordar las disparidades de género en el acceso y utilización de servicios de salud mental, asegurando que las intervenciones sean equitativas y adecuadas a las necesidades específicas de cada género para promover un bienestar mental igualitario.</t>
  </si>
  <si>
    <t>Número de mujeres que usan a una atención de salud mental y número de hombres que usan a una atención de salud mental</t>
  </si>
  <si>
    <t>Obtener información valiosa acerca de las conductas de riesgo y las diferencias de género en la vulnerabilidad al suicidio, con el propósito de orientar la planificación de intervenciones preventivas específicas. Este enfoque busca cerrar las brechas de género al identificar factores de riesgo específicos para cada género, permitiendo así el diseño e implementación de estrategias preventivas que aborden de manera efectiva las necesidades particulares de cada grupo, contribuyendo a la reducción de la vulnerabilidad al suicidio de manera equitativa.</t>
  </si>
  <si>
    <t>Número de mujeres con intentos de suicidios y número de hombres con intentos de suicidios</t>
  </si>
  <si>
    <t>Reflejar la gravedad de las enfermedades en cuestión y, al mismo tiempo, identificar de manera específica las diferencias de género asociadas. Este enfoque tiene como propósito impulsar estrategias de prevención equitativas, abordando las brechas de género existentes y garantizando que las intervenciones sean adaptadas a las necesidades particulares de cada género, con el fin de mitigar la carga de estas enfermedades de manera equitativa y efectiva.</t>
  </si>
  <si>
    <t>Número de defunciones de mujeres por enfermedades cardiovasculares y número de defunciones de hombres por enfermedades cardiovasculares</t>
  </si>
  <si>
    <t>Departamento Administrativo Nacional de Estadística (DANE) : Estadísticas Vitales - Defunciones no Fetales [2023pr]</t>
  </si>
  <si>
    <t>Filtro en la parte de observaciones</t>
  </si>
  <si>
    <t>050 Enfermedades hipertensivas
051 Enfermedades isquémicas del corazón
052 Enfermedad cardiopulmonar y enfermedades de la circulación pulmonar
053 Todas las demás formas de enfermedad del corazón
054 Insuficiencia cardíaca
055 Enfermedades cerebrovasculares
056 Aterosclerosis
057 Aneurisma aórtico
058 Enfermedades de los vasos sanguíneos y otras enfermedades del sistema circulatorio</t>
  </si>
  <si>
    <t>Evaluar la gravedad de los problemas de salud en cuestión y comprender su impacto diferencial en distintos géneros, orientando así la planificación de estrategias de prevención y atención médica equitativas. Este enfoque busca cerrar las brechas de género al identificar las peculiaridades en la manifestación y afectación de estos problemas de salud, asegurando que las estrategias diseñadas aborden de manera específica las necesidades de cada género para promover una atención médica más justa y adaptada.</t>
  </si>
  <si>
    <t>Número de defunciones de mujeres por enfermedades respiratorias y número de defunciones de hombres por enfermedades respiratorias</t>
  </si>
  <si>
    <t>059 Neumonía
060 Enfermedades crónicas de las vías respiratorias inferiores
061 Enfermedades del pulmón debidas a agentes externos
062 Todas las demás enfermedades del sistema respiratorio</t>
  </si>
  <si>
    <t>Proporciona una visión importante de las diferencias de salud entre hombres y mujeres en relación con los trastornos gastrointestinales. Medir este indicador ayuda a identificar posibles desigualdades en la prevención, el acceso al tratamiento y los resultados de salud entre los géneros..</t>
  </si>
  <si>
    <t>Número de defunciones de mujeres por enfermedades gastrointestinales y número de defunciones de hombres por enfermedades gastrointestinales</t>
  </si>
  <si>
    <t>Permite identificar si existen diferencias significativas entre hombres y mujeres en cuanto a la incidencia del enfermedades de transmisión sexual, el acceso a servicios de prevención y tratamiento, así como en los resultados de salud y la mortalidad asociada. Se busca destacar y abordar las inequidades específicas entre hombres y mujeres en relación con el enfermedades de transmisión sexual, con el fin de mejorar la respuesta global a esta enfermedad y lograr mejores resultados de salud para todas las personas, independientemente de su género.</t>
  </si>
  <si>
    <t>Número de defunciones de mujeres por enfermedades de transmisión sexual y número de defunciones de hombres por enfermedades de transmisión sexual</t>
  </si>
  <si>
    <t>-</t>
  </si>
  <si>
    <t>007 Sífilis y otras enfermedades venéreas
009 Enfermedad por el VIH (SIDA)</t>
  </si>
  <si>
    <t>Contribuir a la identificación de diferencias de género en la vulnerabilidad y el riesgo, orientando de esta manera la implementación de medidas preventivas equitativas. Este enfoque tiene como propósito cerrar las brechas de género al abordar específicamente los factores que contribuyen a la vulnerabilidad y riesgo, asegurando que las medidas preventivas sean adaptadas a las necesidades particulares de cada género para promover una protección equitativa y eficaz.</t>
  </si>
  <si>
    <t>Número de defunciones de mujeres por accidentes y número de defunciones de hombres por accidentes</t>
  </si>
  <si>
    <t>090 Accidentes de transporte de motor y secuelas
091 Otros accidentes de transporte terrestre
092 Los demás accidentes de transporte y los no especificados y secuelas
093 Caídas
094 Accidentes por disparo de arma de fuego
095 Ahogamiento y sumersión accidentales
096 Otros accidentes que obstruyen la respiración
097 Exposición a la corriente eléctrica, radiación y temperatura y presión del aire ambientales extremas
098 Exposición al humo, fuego y llamas
099 Envenenamiento accidental por, y exposición a sustancias nocivas
100 Lesiones autoinfligidas intencionalmente (suicidios) y secuelas
101 Agresiones (homicidios) y secuelas
102 Eventos de intención no determinada y secuelas
103 Intervención legal y operaciones de guerra y secuelas
104 Contratiempos de la atención médico quirúrgica y secuelas
105 Otros accidentes y secuelas</t>
  </si>
  <si>
    <t>Evaluar de manera esencial la magnitud del problema del suicidio, orientando el diseño de estrategias de prevención equitativas que consideren y aborden las diferencias de género en las tasas de suicidio. Este enfoque busca cerrar las brechas de género al abordar específicamente los factores que contribuyen al riesgo de suicidio, asegurando la implementación de intervenciones efectivas y adaptadas a las necesidades particulares de cada género para promover la prevención equitativa de esta grave problemática.</t>
  </si>
  <si>
    <t>Número de mujeres entre 5 y 80 años o mas con suicidio consumado y número de hombres entre 5 y 80 años o mas con suicidio consumado</t>
  </si>
  <si>
    <t>Instituto Nacional de Medicina Legal y Ciencias Forenses y Departamento Administrativo Nacional de Estadística (DANE) [2022]</t>
  </si>
  <si>
    <t>Tabla 8. Suicidios, casos y tasas por cien mil habitantes según departamento municipio del hecho y sexo de la víctima. Colombia, año 2021. (Forensis_2021)</t>
  </si>
  <si>
    <t>Bogotá, D. C.</t>
  </si>
  <si>
    <t>Archipiélago de San Andrés</t>
  </si>
  <si>
    <t>Número de defunciones de mujeres por enfermedades cerebrovasculares y número de defunciones de hombres por enfermedades cerebrovasculares</t>
  </si>
  <si>
    <t>055 Enfermedades cerebrovasculares</t>
  </si>
  <si>
    <t>SAL-2-1</t>
  </si>
  <si>
    <t>SAL-2-2</t>
  </si>
  <si>
    <t>SAL-2-3</t>
  </si>
  <si>
    <t>SAL-3-4</t>
  </si>
  <si>
    <t>SAL-3-5</t>
  </si>
  <si>
    <t>SAL-3-6</t>
  </si>
  <si>
    <t>SAL-3-7</t>
  </si>
  <si>
    <t>Si el indicador es mayor que cero (0), la brecha de género está a favor de las mujeres; en caso contrario, la brecha de género está a favor de los hombres, indicando así el porcentaje de disparidad entre géneros. Ej. Para el departamento de Antioquia, se reporta que las mujeres tienen acceso al plan obligatorio de salud un 1.21% más que los hombres.</t>
  </si>
  <si>
    <t>Si el indicador es mayor que cero (0), la brecha de género está a favor de las mujeres; en caso contrario, la brecha de género está a favor de los hombres, indicando así el porcentaje de disparidad entre géneros. Ej. Para el departamento de Cundinamarca, se reporta que las mujeres tienen acceso a planes voluntarios de salud en un 7.73% más que los hombres.</t>
  </si>
  <si>
    <t>Si el indicador es mayor que cero (0), la brecha de género está a favor de las mujeres; en caso contrario, la brecha de género está a favor de los hombres, indicando así el porcentaje de disparidad entre géneros. Ej. Para el departamento de Norte de Santander, se reporta que las mujeres consideran que la calidad del servicio de salud en la que se encuentran afiliadas es mala o muy mala en un 13.92% más que los hombres.</t>
  </si>
  <si>
    <t>Si el indicador es mayor que cero (0), la brecha de género está a favor de las mujeres; en caso contrario, la brecha de género está a favor de los hombres, indicando así el porcentaje de disparidad entre géneros. Ej. Para el departamento de Meta, se reporta que las mujeres tienen una privación por barreras de acceso a la salud en un 7.69% más que los hombres.</t>
  </si>
  <si>
    <t>Si el indicador es mayor que cero (0), la brecha de género está a favor de las mujeres; en caso contrario, la brecha de género está a favor de los hombres, indicando así el porcentaje de disparidad entre géneros. Ej. Para el departamento de Cesar, se reporta que las mujeres evidencian mayor prevalencia a la depresión en un 88.87% más que los hombres.</t>
  </si>
  <si>
    <t>Si el indicador es mayor que cero (0), la brecha de género está a favor de las mujeres; en caso contrario, la brecha de género está a favor de los hombres, indicando así el porcentaje de disparidad entre géneros. Ej. Para el departamento de Antioquia, se reporta que las mujeres acceden al servicio de atención a la salud mental en un 80.26% más que los hombres.</t>
  </si>
  <si>
    <t>Si el indicador es mayor que cero (0), la brecha de género está a favor de las mujeres; en caso contrario, la brecha de género está a favor de los hombres, indicando así el porcentaje de disparidad entre géneros. Ej. Para el departamento de Antioquia, se reporta que las mujeres poseen una prevalencia a intento de suicidio un 94.82% más que los hombres.</t>
  </si>
  <si>
    <t>Si el indicador es mayor que cero (0), la brecha de género está a favor de las mujeres; en caso contrario, la brecha de género está a favor de los hombres, indicando así el porcentaje de disparidad entre géneros. Ej. Para el departamento de Antioquia, se reporta que los hombres fallecen por enfermedades cardiovasculares en un 12.31% más que las mujeres.</t>
  </si>
  <si>
    <t>Si el indicador es mayor que cero (0), la brecha de género está a favor de las mujeres; en caso contrario, la brecha de género está a favor de los hombres, indicando así el porcentaje de disparidad entre géneros. Ej. Para el departamento de Antioquia, se reporta que las mujeres fallecen por enfermedades respiratorias en un 0.98% más que los hombres.</t>
  </si>
  <si>
    <t>Si el indicador es mayor que cero (0), la brecha de género está a favor de las mujeres; en caso contrario, la brecha de género está a favor de los hombres, indicando así el porcentaje de disparidad entre géneros. Ej. Para el departamento de La Guajira, se reporta que los hombres fallecen por enfermedades gastrointestinales un 1.20% más que las mujeres.</t>
  </si>
  <si>
    <t>Si el indicador es mayor que cero (0), la brecha de género está a favor de las mujeres; en caso contrario, la brecha de género está a favor de los hombres, indicando así el porcentaje de disparidad entre géneros. Ej. Para el departamento de Bolívar, se reporta que los hombres fallecen a causa de enfermedades de transmisión sexual un 50.08% más que las mujeres.</t>
  </si>
  <si>
    <t>Si el indicador es mayor que cero (0), la brecha de género está a favor de las mujeres; en caso contrario, la brecha de género está a favor de los hombres, indicando así el porcentaje de disparidad entre géneros. Ej. Para el departamento de Antioquia, se reporta que los hombres fallecen por accidentes en un 81.80% más que las mujeres.</t>
  </si>
  <si>
    <t>Si el indicador es mayor que cero (0), la brecha de género está a favor de las mujeres; en caso contrario, la brecha de género está a favor de los hombres, indicando así el porcentaje de disparidad entre géneros. Ej. Para el departamento de Tolima, se reporta que los hombres entre 5 y 80 años o más poseen una prevalencia al suicidio un 81.84% más que las mujeres.</t>
  </si>
  <si>
    <t>Si el indicador es mayor que cero (0), la brecha de género está a favor de las mujeres; en caso contrario, la brecha de género está a favor de los hombres, indicando así el porcentaje de disparidad entre géneros. Ej. Para el departamento de Amazonas, se reporta que las mujeres fallecen por enfermedades cerebrovasculares en un 39.78% más que los hombres.</t>
  </si>
  <si>
    <t>001 Enfermedades infecciosas intestinales
039 Anemias: nutricionales, hemolíticas, aplásicas y otras
063 Ulcera
064 Enfermedades del esófago y otras enfermedades del estómago y del duodeno
065 Enfermedades del apéndice, hernia y obstrucción intestinal
066 Enfermedades del hígado
067 Trastornos de la vesícula biliar, de las vías biliares y del páncreas
068 Enteritis, colitis no infecciosa y otras enfermedades de los intestinos
069 Enfermedades del peritoneo y todas las demás enfermedades del sistema digestivo
070 Hemorragia gastrointestinal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</si>
</sst>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Times New Roman"/>
      <family val="1"/>
    </font>
    <font>
      <b/>
      <sz val="14"/>
      <color theme="1"/>
      <name val="Times New Roman"/>
      <family val="1"/>
    </font>
    <font>
      <sz val="9"/>
      <color theme="1"/>
      <name val="Times New Roman"/>
      <family val="1"/>
    </font>
    <font>
      <sz val="12"/>
      <color theme="1"/>
      <name val="Calibri"/>
      <family val="2"/>
      <scheme val="minor"/>
    </font>
    <font>
      <sz val="11"/>
      <color theme="1"/>
      <name val="Calibri"/>
      <family val="2"/>
      <scheme val="minor"/>
    </font>
    <font>
      <b/>
      <sz val="11"/>
      <color theme="0"/>
      <name val="Times New Roman"/>
      <family val="1"/>
    </font>
    <font>
      <sz val="8"/>
      <name val="Calibri"/>
      <family val="2"/>
      <scheme val="minor"/>
    </font>
  </fonts>
  <fills count="6">
    <fill>
      <patternFill patternType="none"/>
    </fill>
    <fill>
      <patternFill patternType="gray125"/>
    </fill>
    <fill>
      <patternFill patternType="solid">
        <fgColor rgb="FFC5E5DA"/>
        <bgColor indexed="64"/>
      </patternFill>
    </fill>
    <fill>
      <patternFill patternType="solid">
        <fgColor rgb="FFEBF5F2"/>
        <bgColor indexed="64"/>
      </patternFill>
    </fill>
    <fill>
      <patternFill patternType="solid">
        <fgColor rgb="FFC00000"/>
        <bgColor rgb="FFC00000"/>
      </patternFill>
    </fill>
    <fill>
      <patternFill patternType="solid">
        <fgColor rgb="FFEBF5F2"/>
        <bgColor rgb="FFEBF5F2"/>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style="thin">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s>
  <cellStyleXfs count="7">
    <xf numFmtId="0" fontId="0" fillId="0" borderId="0"/>
    <xf numFmtId="0" fontId="3" fillId="0" borderId="0"/>
    <xf numFmtId="9" fontId="3" fillId="0" borderId="0" applyFont="0" applyFill="0" applyBorder="0" applyAlignment="0" applyProtection="0"/>
    <xf numFmtId="9" fontId="7" fillId="0" borderId="0" applyFont="0" applyFill="0" applyBorder="0" applyAlignment="0" applyProtection="0"/>
    <xf numFmtId="0" fontId="8" fillId="0" borderId="0"/>
    <xf numFmtId="0" fontId="2" fillId="0" borderId="0"/>
    <xf numFmtId="0" fontId="1" fillId="0" borderId="0"/>
  </cellStyleXfs>
  <cellXfs count="50">
    <xf numFmtId="0" fontId="0" fillId="0" borderId="0" xfId="0"/>
    <xf numFmtId="0" fontId="4" fillId="0" borderId="0" xfId="1" applyFont="1" applyAlignment="1">
      <alignment horizontal="center" vertical="center"/>
    </xf>
    <xf numFmtId="2" fontId="4" fillId="0" borderId="0" xfId="1" applyNumberFormat="1" applyFont="1" applyAlignment="1">
      <alignment horizontal="center" vertical="center"/>
    </xf>
    <xf numFmtId="0" fontId="6" fillId="3" borderId="1" xfId="1" applyFont="1" applyFill="1" applyBorder="1" applyAlignment="1">
      <alignment horizontal="center" vertical="center" wrapText="1"/>
    </xf>
    <xf numFmtId="0" fontId="4" fillId="0" borderId="0" xfId="1" applyFont="1" applyAlignment="1">
      <alignment horizontal="center" vertical="center" wrapText="1"/>
    </xf>
    <xf numFmtId="0" fontId="6" fillId="0" borderId="1" xfId="1" applyFont="1" applyBorder="1" applyAlignment="1">
      <alignment horizontal="center" vertical="center" wrapText="1"/>
    </xf>
    <xf numFmtId="0" fontId="6" fillId="3" borderId="4" xfId="1" applyFont="1" applyFill="1" applyBorder="1" applyAlignment="1">
      <alignment horizontal="center" vertical="center" wrapText="1"/>
    </xf>
    <xf numFmtId="0" fontId="6" fillId="3" borderId="7" xfId="1" applyFont="1" applyFill="1" applyBorder="1" applyAlignment="1">
      <alignment horizontal="center" vertical="center" wrapText="1"/>
    </xf>
    <xf numFmtId="0" fontId="6" fillId="0" borderId="0" xfId="1" applyFont="1" applyAlignment="1">
      <alignment horizontal="center" vertical="center"/>
    </xf>
    <xf numFmtId="0" fontId="4" fillId="0" borderId="0" xfId="0" applyFont="1" applyAlignment="1">
      <alignment horizontal="center" vertical="center"/>
    </xf>
    <xf numFmtId="0" fontId="6" fillId="3" borderId="1" xfId="0" applyFont="1" applyFill="1" applyBorder="1" applyAlignment="1">
      <alignment horizontal="center" vertical="center" wrapText="1"/>
    </xf>
    <xf numFmtId="0" fontId="4" fillId="0" borderId="0" xfId="0" applyFont="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2" fontId="6" fillId="0" borderId="1" xfId="1" applyNumberFormat="1" applyFont="1" applyBorder="1" applyAlignment="1">
      <alignment horizontal="center" vertical="center" wrapText="1"/>
    </xf>
    <xf numFmtId="0" fontId="9" fillId="4" borderId="12" xfId="4" applyFont="1" applyFill="1" applyBorder="1" applyAlignment="1">
      <alignment horizontal="center"/>
    </xf>
    <xf numFmtId="0" fontId="9" fillId="4" borderId="14" xfId="4" applyFont="1" applyFill="1" applyBorder="1" applyAlignment="1">
      <alignment horizontal="center"/>
    </xf>
    <xf numFmtId="0" fontId="4" fillId="0" borderId="0" xfId="4" applyFont="1" applyAlignment="1">
      <alignment horizontal="center"/>
    </xf>
    <xf numFmtId="0" fontId="4" fillId="0" borderId="1" xfId="4" applyFont="1" applyBorder="1" applyAlignment="1">
      <alignment horizontal="center"/>
    </xf>
    <xf numFmtId="2" fontId="6" fillId="0" borderId="1" xfId="3"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5" borderId="13" xfId="0" applyFont="1" applyFill="1" applyBorder="1" applyAlignment="1">
      <alignment horizontal="center" vertical="center" wrapText="1"/>
    </xf>
    <xf numFmtId="2" fontId="6" fillId="0" borderId="1" xfId="0" applyNumberFormat="1" applyFont="1" applyBorder="1" applyAlignment="1">
      <alignment horizontal="center" vertical="center" wrapText="1"/>
    </xf>
    <xf numFmtId="0" fontId="4" fillId="0" borderId="0" xfId="4" applyFont="1" applyAlignment="1">
      <alignment horizontal="left"/>
    </xf>
    <xf numFmtId="164" fontId="6" fillId="0" borderId="1" xfId="3" applyNumberFormat="1" applyFont="1" applyBorder="1" applyAlignment="1">
      <alignment horizontal="center" vertical="center" wrapText="1"/>
    </xf>
    <xf numFmtId="0" fontId="6" fillId="0" borderId="1" xfId="1" applyFont="1" applyBorder="1" applyAlignment="1">
      <alignment horizontal="center" vertical="center" wrapText="1"/>
    </xf>
    <xf numFmtId="0" fontId="5" fillId="2" borderId="1" xfId="1" applyFont="1" applyFill="1" applyBorder="1" applyAlignment="1">
      <alignment horizontal="center" vertical="center"/>
    </xf>
    <xf numFmtId="0" fontId="6" fillId="0" borderId="8"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 xfId="1" applyFont="1" applyBorder="1" applyAlignment="1">
      <alignment horizontal="center" vertical="center"/>
    </xf>
    <xf numFmtId="0" fontId="6" fillId="0" borderId="1" xfId="6" applyFont="1" applyBorder="1" applyAlignment="1">
      <alignment horizontal="center"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5"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5"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6" xfId="1" applyFont="1" applyBorder="1" applyAlignment="1">
      <alignment horizontal="center" vertical="center" wrapText="1"/>
    </xf>
    <xf numFmtId="0" fontId="5" fillId="2" borderId="8"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9" xfId="1" applyFont="1" applyFill="1" applyBorder="1" applyAlignment="1">
      <alignment horizontal="center" vertical="center"/>
    </xf>
    <xf numFmtId="0" fontId="6" fillId="0" borderId="16" xfId="1" applyFont="1" applyBorder="1" applyAlignment="1">
      <alignment horizontal="center" vertical="center" wrapText="1"/>
    </xf>
    <xf numFmtId="0" fontId="6" fillId="0" borderId="2"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6" xfId="0" applyFont="1" applyBorder="1" applyAlignment="1">
      <alignment horizontal="center" vertical="center" wrapText="1"/>
    </xf>
    <xf numFmtId="0" fontId="6" fillId="0" borderId="2" xfId="1" applyFont="1" applyBorder="1" applyAlignment="1">
      <alignment horizontal="center" vertical="center"/>
    </xf>
    <xf numFmtId="0" fontId="6" fillId="0" borderId="3" xfId="1" applyFont="1" applyBorder="1" applyAlignment="1">
      <alignment horizontal="center" vertical="center"/>
    </xf>
  </cellXfs>
  <cellStyles count="7">
    <cellStyle name="Normal" xfId="0" builtinId="0"/>
    <cellStyle name="Normal 2" xfId="1" xr:uid="{E6C718AD-E16E-46FF-B61F-AE78F42AD1C1}"/>
    <cellStyle name="Normal 2 2" xfId="4" xr:uid="{6D7C0DFE-CC67-40FF-A57A-D87CC848635C}"/>
    <cellStyle name="Normal 2 2 2" xfId="6" xr:uid="{B2868E73-10C1-42C1-94B3-D8AA41C7FBF9}"/>
    <cellStyle name="Normal 3" xfId="5" xr:uid="{D10B9BB4-E402-4982-90BF-E7A22787F605}"/>
    <cellStyle name="Porcentaje" xfId="3" builtinId="5"/>
    <cellStyle name="Porcentaje 2" xfId="2" xr:uid="{1B37418C-E62A-43CA-8336-AC6367EB755C}"/>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587828</xdr:colOff>
      <xdr:row>18</xdr:row>
      <xdr:rowOff>35468</xdr:rowOff>
    </xdr:from>
    <xdr:ext cx="11094065" cy="4980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CC9E018C-2FDF-4711-9D91-69B497F09286}"/>
                </a:ext>
              </a:extLst>
            </xdr:cNvPr>
            <xdr:cNvSpPr txBox="1"/>
          </xdr:nvSpPr>
          <xdr:spPr>
            <a:xfrm>
              <a:off x="1665514" y="4738097"/>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𝑀𝑢𝑗𝑒𝑟𝑒𝑠</m:t>
                            </m:r>
                            <m:r>
                              <a:rPr lang="es-CO" sz="900" i="1">
                                <a:latin typeface="Cambria Math" panose="02040503050406030204" pitchFamily="18" charset="0"/>
                              </a:rPr>
                              <m:t> </m:t>
                            </m:r>
                            <m:r>
                              <a:rPr lang="es-ES" sz="900" b="0" i="1">
                                <a:latin typeface="Cambria Math" panose="02040503050406030204" pitchFamily="18" charset="0"/>
                              </a:rPr>
                              <m:t>𝑎𝑓𝑖𝑙𝑖𝑎𝑑𝑎𝑠</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𝑎𝑙𝑔𝑢𝑛𝑎</m:t>
                            </m:r>
                            <m:r>
                              <a:rPr lang="es-ES" sz="900" b="0" i="1">
                                <a:latin typeface="Cambria Math" panose="02040503050406030204" pitchFamily="18" charset="0"/>
                              </a:rPr>
                              <m:t> </m:t>
                            </m:r>
                            <m:r>
                              <a:rPr lang="es-ES" sz="900" b="0" i="1">
                                <a:latin typeface="Cambria Math" panose="02040503050406030204" pitchFamily="18" charset="0"/>
                              </a:rPr>
                              <m:t>𝑒𝑛𝑡𝑖𝑑𝑎𝑑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𝑠𝑒𝑔𝑢𝑟𝑖𝑑𝑎𝑑</m:t>
                            </m:r>
                            <m:r>
                              <a:rPr lang="es-ES" sz="900" b="0" i="1">
                                <a:latin typeface="Cambria Math" panose="02040503050406030204" pitchFamily="18" charset="0"/>
                              </a:rPr>
                              <m:t> </m:t>
                            </m:r>
                            <m:r>
                              <a:rPr lang="es-ES" sz="900" b="0" i="1">
                                <a:latin typeface="Cambria Math" panose="02040503050406030204" pitchFamily="18" charset="0"/>
                              </a:rPr>
                              <m:t>𝑠𝑜𝑐𝑖𝑎𝑙</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𝑠𝑎𝑙𝑢𝑑</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den>
                        </m:f>
                        <m:r>
                          <a:rPr lang="es-ES" sz="900" b="0" i="1">
                            <a:latin typeface="Cambria Math" panose="02040503050406030204" pitchFamily="18" charset="0"/>
                          </a:rPr>
                          <m:t> − </m:t>
                        </m:r>
                        <m:f>
                          <m:fPr>
                            <m:ctrlPr>
                              <a:rPr lang="es-ES" sz="900" b="0" i="1">
                                <a:latin typeface="Cambria Math" panose="02040503050406030204" pitchFamily="18" charset="0"/>
                              </a:rPr>
                            </m:ctrlPr>
                          </m:fPr>
                          <m:num>
                            <m:r>
                              <a:rPr lang="es-ES" sz="900" b="0" i="1">
                                <a:latin typeface="Cambria Math" panose="02040503050406030204" pitchFamily="18" charset="0"/>
                              </a:rPr>
                              <m:t>𝐻𝑜𝑚𝑏𝑟𝑒𝑠</m:t>
                            </m:r>
                            <m:r>
                              <a:rPr lang="es-ES" sz="900" b="0" i="1">
                                <a:latin typeface="Cambria Math" panose="02040503050406030204" pitchFamily="18" charset="0"/>
                              </a:rPr>
                              <m:t> </m:t>
                            </m:r>
                            <m:r>
                              <a:rPr lang="es-ES" sz="900" b="0" i="1">
                                <a:latin typeface="Cambria Math" panose="02040503050406030204" pitchFamily="18" charset="0"/>
                              </a:rPr>
                              <m:t>𝑎𝑓𝑖𝑙𝑖𝑎𝑑𝑜𝑠</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𝑎𝑙𝑔𝑢𝑛𝑎</m:t>
                            </m:r>
                            <m:r>
                              <a:rPr lang="es-ES" sz="900" b="0" i="1">
                                <a:latin typeface="Cambria Math" panose="02040503050406030204" pitchFamily="18" charset="0"/>
                              </a:rPr>
                              <m:t> </m:t>
                            </m:r>
                            <m:r>
                              <a:rPr lang="es-ES" sz="900" b="0" i="1">
                                <a:latin typeface="Cambria Math" panose="02040503050406030204" pitchFamily="18" charset="0"/>
                              </a:rPr>
                              <m:t>𝑒𝑛𝑡𝑖𝑑𝑎𝑑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𝑠𝑒𝑔𝑢𝑟𝑖𝑑𝑎𝑑</m:t>
                            </m:r>
                            <m:r>
                              <a:rPr lang="es-ES" sz="900" b="0" i="1">
                                <a:latin typeface="Cambria Math" panose="02040503050406030204" pitchFamily="18" charset="0"/>
                              </a:rPr>
                              <m:t> </m:t>
                            </m:r>
                            <m:r>
                              <a:rPr lang="es-ES" sz="900" b="0" i="1">
                                <a:latin typeface="Cambria Math" panose="02040503050406030204" pitchFamily="18" charset="0"/>
                              </a:rPr>
                              <m:t>𝑠𝑜𝑐𝑖𝑎𝑙</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𝑠𝑎𝑙𝑢𝑑</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num>
                      <m:den>
                        <m:r>
                          <a:rPr lang="es-CO" sz="900" i="1">
                            <a:latin typeface="Cambria Math" panose="02040503050406030204" pitchFamily="18" charset="0"/>
                          </a:rPr>
                          <m:t> </m:t>
                        </m:r>
                        <m:f>
                          <m:fPr>
                            <m:ctrlPr>
                              <a:rPr lang="es-CO" sz="900" i="1">
                                <a:latin typeface="Cambria Math" panose="02040503050406030204" pitchFamily="18" charset="0"/>
                              </a:rPr>
                            </m:ctrlPr>
                          </m:fPr>
                          <m:num>
                            <m:r>
                              <a:rPr lang="es-ES" sz="900" b="0" i="1">
                                <a:solidFill>
                                  <a:schemeClr val="tx1"/>
                                </a:solidFill>
                                <a:effectLst/>
                                <a:latin typeface="Cambria Math" panose="02040503050406030204" pitchFamily="18" charset="0"/>
                                <a:ea typeface="+mn-ea"/>
                                <a:cs typeface="+mn-cs"/>
                              </a:rPr>
                              <m:t>𝐻𝑜𝑚𝑏𝑟𝑒𝑠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𝑎𝑓𝑖𝑙𝑖𝑎𝑑𝑜𝑠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𝑎𝑙𝑔𝑢𝑛𝑎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𝑒𝑛𝑡𝑖𝑑𝑎𝑑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𝑠𝑒𝑔𝑢𝑟𝑖𝑑𝑎𝑑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𝑠𝑜𝑐𝑖𝑎𝑙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𝑠𝑎𝑙𝑢𝑑</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CC9E018C-2FDF-4711-9D91-69B497F09286}"/>
                </a:ext>
              </a:extLst>
            </xdr:cNvPr>
            <xdr:cNvSpPr txBox="1"/>
          </xdr:nvSpPr>
          <xdr:spPr>
            <a:xfrm>
              <a:off x="1665514" y="4738097"/>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((𝑀𝑢𝑗𝑒𝑟𝑒𝑠 </a:t>
              </a:r>
              <a:r>
                <a:rPr lang="es-ES" sz="900" b="0" i="0">
                  <a:latin typeface="Cambria Math" panose="02040503050406030204" pitchFamily="18" charset="0"/>
                </a:rPr>
                <a:t>𝑎𝑓𝑖𝑙𝑖𝑎𝑑𝑎𝑠 𝑎 𝑎𝑙𝑔𝑢𝑛𝑎 𝑒𝑛𝑡𝑖𝑑𝑎𝑑 𝑑𝑒 𝑠𝑒𝑔𝑢𝑟𝑖𝑑𝑎𝑑 𝑠𝑜𝑐𝑖𝑎𝑙 𝑒𝑛 𝑠𝑎𝑙𝑢𝑑</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  − (𝐻𝑜𝑚𝑏𝑟𝑒𝑠 𝑎𝑓𝑖𝑙𝑖𝑎𝑑𝑜𝑠 𝑎 𝑎𝑙𝑔𝑢𝑛𝑎 𝑒𝑛𝑡𝑖𝑑𝑎𝑑 𝑑𝑒 𝑠𝑒𝑔𝑢𝑟𝑖𝑑𝑎𝑑 𝑠𝑜𝑐𝑖𝑎𝑙 𝑒𝑛 𝑠𝑎𝑙𝑢𝑑)/(𝑇𝑜𝑡𝑎𝑙 𝑑𝑒 ℎ𝑜𝑚𝑏𝑟𝑒𝑠 )</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𝐻𝑜𝑚𝑏𝑟𝑒𝑠 𝑎𝑓𝑖𝑙𝑖𝑎𝑑𝑜𝑠 𝑎 𝑎𝑙𝑔𝑢𝑛𝑎 𝑒𝑛𝑡𝑖𝑑𝑎𝑑 𝑑𝑒 𝑠𝑒𝑔𝑢𝑟𝑖𝑑𝑎𝑑 𝑠𝑜𝑐𝑖𝑎𝑙 𝑒𝑛 𝑠𝑎𝑙𝑢𝑑</a:t>
              </a:r>
              <a:r>
                <a:rPr lang="es-CO" sz="900" b="0" i="0">
                  <a:solidFill>
                    <a:schemeClr val="tx1"/>
                  </a:solidFill>
                  <a:effectLst/>
                  <a:latin typeface="Cambria Math" panose="02040503050406030204" pitchFamily="18" charset="0"/>
                  <a:ea typeface="+mn-ea"/>
                  <a:cs typeface="+mn-cs"/>
                </a:rPr>
                <a:t>)/(</a:t>
              </a:r>
              <a:r>
                <a:rPr lang="es-ES" sz="900" b="0" i="0">
                  <a:solidFill>
                    <a:schemeClr val="tx1"/>
                  </a:solidFill>
                  <a:effectLst/>
                  <a:latin typeface="Cambria Math" panose="02040503050406030204" pitchFamily="18" charset="0"/>
                  <a:ea typeface="+mn-ea"/>
                  <a:cs typeface="+mn-cs"/>
                </a:rPr>
                <a:t>𝑇𝑜𝑡𝑎𝑙 𝑑𝑒 ℎ𝑜𝑚𝑏𝑟𝑒𝑠 </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13</xdr:col>
      <xdr:colOff>0</xdr:colOff>
      <xdr:row>71</xdr:row>
      <xdr:rowOff>163871</xdr:rowOff>
    </xdr:to>
    <xdr:pic>
      <xdr:nvPicPr>
        <xdr:cNvPr id="3" name="Imagen 2">
          <a:extLst>
            <a:ext uri="{FF2B5EF4-FFF2-40B4-BE49-F238E27FC236}">
              <a16:creationId xmlns:a16="http://schemas.microsoft.com/office/drawing/2014/main" id="{4D3D5A8E-D96E-44BA-9515-E5D03C6AC91F}"/>
            </a:ext>
          </a:extLst>
        </xdr:cNvPr>
        <xdr:cNvPicPr>
          <a:picLocks noChangeAspect="1"/>
        </xdr:cNvPicPr>
      </xdr:nvPicPr>
      <xdr:blipFill rotWithShape="1">
        <a:blip xmlns:r="http://schemas.openxmlformats.org/officeDocument/2006/relationships" r:embed="rId1"/>
        <a:srcRect r="1627"/>
        <a:stretch/>
      </xdr:blipFill>
      <xdr:spPr>
        <a:xfrm>
          <a:off x="0" y="13811250"/>
          <a:ext cx="13252450" cy="1408471"/>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8918E840-1751-40D2-9B8A-BE1C77D057E7}"/>
            </a:ext>
          </a:extLst>
        </xdr:cNvPr>
        <xdr:cNvGrpSpPr/>
      </xdr:nvGrpSpPr>
      <xdr:grpSpPr>
        <a:xfrm>
          <a:off x="0" y="0"/>
          <a:ext cx="13574826" cy="2517321"/>
          <a:chOff x="0" y="0"/>
          <a:chExt cx="12845143" cy="2517321"/>
        </a:xfrm>
      </xdr:grpSpPr>
      <xdr:pic>
        <xdr:nvPicPr>
          <xdr:cNvPr id="6" name="Imagen 5">
            <a:extLst>
              <a:ext uri="{FF2B5EF4-FFF2-40B4-BE49-F238E27FC236}">
                <a16:creationId xmlns:a16="http://schemas.microsoft.com/office/drawing/2014/main" id="{2337806F-2569-3D24-D964-73847C294A4D}"/>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FFE6ADB1-F9D2-E899-094D-C370955F9D79}"/>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0.xml><?xml version="1.0" encoding="utf-8"?>
<xdr:wsDr xmlns:xdr="http://schemas.openxmlformats.org/drawingml/2006/spreadsheetDrawing" xmlns:a="http://schemas.openxmlformats.org/drawingml/2006/main">
  <xdr:oneCellAnchor>
    <xdr:from>
      <xdr:col>1</xdr:col>
      <xdr:colOff>651270</xdr:colOff>
      <xdr:row>18</xdr:row>
      <xdr:rowOff>70929</xdr:rowOff>
    </xdr:from>
    <xdr:ext cx="11094065" cy="443519"/>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E8F1308-2259-48CD-8AE7-0174F47EFE91}"/>
                </a:ext>
              </a:extLst>
            </xdr:cNvPr>
            <xdr:cNvSpPr txBox="1"/>
          </xdr:nvSpPr>
          <xdr:spPr>
            <a:xfrm>
              <a:off x="1862306" y="5023929"/>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𝑑𝑒𝑓𝑢𝑛𝑐𝑖𝑜𝑛𝑒𝑠</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𝑝𝑜𝑟</m:t>
                            </m:r>
                            <m:r>
                              <a:rPr lang="es-CO" sz="800" i="1">
                                <a:latin typeface="Cambria Math" panose="02040503050406030204" pitchFamily="18" charset="0"/>
                              </a:rPr>
                              <m:t> </m:t>
                            </m:r>
                            <m:r>
                              <a:rPr lang="es-CO" sz="800" i="1">
                                <a:latin typeface="Cambria Math" panose="02040503050406030204" pitchFamily="18" charset="0"/>
                              </a:rPr>
                              <m:t>𝑒𝑛𝑓𝑒𝑟𝑚𝑒𝑑𝑎𝑑𝑒𝑠</m:t>
                            </m:r>
                            <m:r>
                              <a:rPr lang="es-CO" sz="800" i="1">
                                <a:latin typeface="Cambria Math" panose="02040503050406030204" pitchFamily="18" charset="0"/>
                              </a:rPr>
                              <m:t> </m:t>
                            </m:r>
                            <m:r>
                              <a:rPr lang="es-ES" sz="800" b="0" i="1">
                                <a:latin typeface="Cambria Math" panose="02040503050406030204" pitchFamily="18" charset="0"/>
                              </a:rPr>
                              <m:t>𝑔𝑎𝑠𝑡𝑟𝑜𝑖𝑛𝑡𝑒𝑠𝑡𝑖𝑛𝑎𝑙𝑒𝑠</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den>
                        </m:f>
                        <m:r>
                          <a:rPr lang="es-ES" sz="800" b="0" i="1">
                            <a:latin typeface="Cambria Math" panose="02040503050406030204" pitchFamily="18" charset="0"/>
                          </a:rPr>
                          <m:t>∗1.000 −  </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𝑑𝑒𝑓𝑢𝑛𝑐𝑖𝑜𝑛𝑒𝑠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𝑝𝑜𝑟</m:t>
                            </m:r>
                            <m:r>
                              <a:rPr lang="es-ES" sz="800" b="0" i="1">
                                <a:latin typeface="Cambria Math" panose="02040503050406030204" pitchFamily="18" charset="0"/>
                              </a:rPr>
                              <m:t> </m:t>
                            </m:r>
                            <m:r>
                              <a:rPr lang="es-ES" sz="800" b="0" i="1">
                                <a:latin typeface="Cambria Math" panose="02040503050406030204" pitchFamily="18" charset="0"/>
                              </a:rPr>
                              <m:t>𝑒𝑛𝑓𝑒𝑟𝑚𝑒𝑑𝑎𝑑𝑒𝑠</m:t>
                            </m:r>
                            <m:r>
                              <a:rPr lang="es-ES" sz="800" b="0" i="1">
                                <a:latin typeface="Cambria Math" panose="02040503050406030204" pitchFamily="18" charset="0"/>
                              </a:rPr>
                              <m:t> </m:t>
                            </m:r>
                            <m:r>
                              <a:rPr lang="es-ES" sz="800" b="0" i="1">
                                <a:solidFill>
                                  <a:schemeClr val="tx1"/>
                                </a:solidFill>
                                <a:effectLst/>
                                <a:latin typeface="Cambria Math" panose="02040503050406030204" pitchFamily="18" charset="0"/>
                                <a:ea typeface="+mn-ea"/>
                                <a:cs typeface="+mn-cs"/>
                              </a:rPr>
                              <m:t>𝑔𝑎𝑠𝑡𝑟𝑜𝑖𝑛𝑡𝑒𝑠𝑡𝑖𝑛𝑎𝑙𝑒𝑠</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den>
                        </m:f>
                        <m:r>
                          <a:rPr lang="es-ES" sz="800" b="0" i="1">
                            <a:latin typeface="Cambria Math" panose="02040503050406030204" pitchFamily="18" charset="0"/>
                          </a:rPr>
                          <m:t>∗1.000</m:t>
                        </m:r>
                      </m:num>
                      <m:den>
                        <m:r>
                          <a:rPr lang="es-CO" sz="800" i="1">
                            <a:latin typeface="Cambria Math" panose="02040503050406030204" pitchFamily="18" charset="0"/>
                          </a:rPr>
                          <m:t> </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𝑁</m:t>
                            </m:r>
                            <m:r>
                              <a:rPr lang="es-ES" sz="800" b="0" i="1">
                                <a:solidFill>
                                  <a:schemeClr val="tx1"/>
                                </a:solidFill>
                                <a:effectLst/>
                                <a:latin typeface="Cambria Math" panose="02040503050406030204" pitchFamily="18" charset="0"/>
                                <a:ea typeface="+mn-ea"/>
                                <a:cs typeface="+mn-cs"/>
                              </a:rPr>
                              <m:t>ú</m:t>
                            </m:r>
                            <m:r>
                              <a:rPr lang="es-ES" sz="800" b="0" i="1">
                                <a:solidFill>
                                  <a:schemeClr val="tx1"/>
                                </a:solidFill>
                                <a:effectLst/>
                                <a:latin typeface="Cambria Math" panose="02040503050406030204" pitchFamily="18" charset="0"/>
                                <a:ea typeface="+mn-ea"/>
                                <a:cs typeface="+mn-cs"/>
                              </a:rPr>
                              <m:t>𝑚𝑒𝑟𝑜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𝑑𝑒𝑓𝑢𝑛𝑐𝑖𝑜𝑛𝑒𝑠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𝑝𝑜𝑟</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𝑒𝑛𝑓𝑒𝑟𝑚𝑒𝑑𝑎𝑑𝑒𝑠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𝑔𝑎𝑠𝑡𝑟𝑜𝑖𝑛𝑡𝑒𝑠𝑡𝑖𝑛𝑎𝑙𝑒𝑠</m:t>
                            </m:r>
                          </m:num>
                          <m:den>
                            <m:r>
                              <a:rPr lang="es-ES" sz="800" b="0" i="1">
                                <a:solidFill>
                                  <a:schemeClr val="tx1"/>
                                </a:solidFill>
                                <a:effectLst/>
                                <a:latin typeface="Cambria Math" panose="02040503050406030204" pitchFamily="18" charset="0"/>
                                <a:ea typeface="+mn-ea"/>
                                <a:cs typeface="+mn-cs"/>
                              </a:rPr>
                              <m:t>𝑇𝑜𝑡𝑎𝑙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den>
                        </m:f>
                        <m:r>
                          <a:rPr lang="es-ES" sz="800" b="0" i="1">
                            <a:solidFill>
                              <a:schemeClr val="tx1"/>
                            </a:solidFill>
                            <a:effectLst/>
                            <a:latin typeface="Cambria Math" panose="02040503050406030204" pitchFamily="18" charset="0"/>
                            <a:ea typeface="+mn-ea"/>
                            <a:cs typeface="+mn-cs"/>
                          </a:rPr>
                          <m:t>∗1.000</m:t>
                        </m:r>
                      </m:den>
                    </m:f>
                  </m:oMath>
                </m:oMathPara>
              </a14:m>
              <a:endParaRPr lang="es-CO" sz="800"/>
            </a:p>
          </xdr:txBody>
        </xdr:sp>
      </mc:Choice>
      <mc:Fallback xmlns="">
        <xdr:sp macro="" textlink="">
          <xdr:nvSpPr>
            <xdr:cNvPr id="2" name="CuadroTexto 1">
              <a:extLst>
                <a:ext uri="{FF2B5EF4-FFF2-40B4-BE49-F238E27FC236}">
                  <a16:creationId xmlns:a16="http://schemas.microsoft.com/office/drawing/2014/main" id="{0E8F1308-2259-48CD-8AE7-0174F47EFE91}"/>
                </a:ext>
              </a:extLst>
            </xdr:cNvPr>
            <xdr:cNvSpPr txBox="1"/>
          </xdr:nvSpPr>
          <xdr:spPr>
            <a:xfrm>
              <a:off x="1862306" y="5023929"/>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𝑑𝑒𝑓𝑢𝑛𝑐𝑖𝑜𝑛𝑒𝑠 𝑑𝑒 𝑚𝑢𝑗𝑒𝑟𝑒𝑠 𝑝𝑜𝑟 𝑒𝑛𝑓𝑒𝑟𝑚𝑒𝑑𝑎𝑑𝑒𝑠 </a:t>
              </a:r>
              <a:r>
                <a:rPr lang="es-ES" sz="800" b="0" i="0">
                  <a:latin typeface="Cambria Math" panose="02040503050406030204" pitchFamily="18" charset="0"/>
                </a:rPr>
                <a:t>𝑔𝑎𝑠𝑡𝑟𝑜𝑖𝑛𝑡𝑒𝑠𝑡𝑖𝑛𝑎𝑙𝑒𝑠</a:t>
              </a:r>
              <a:r>
                <a:rPr lang="es-CO" sz="800" b="0" i="0">
                  <a:latin typeface="Cambria Math" panose="02040503050406030204" pitchFamily="18" charset="0"/>
                </a:rPr>
                <a:t>)/(</a:t>
              </a:r>
              <a:r>
                <a:rPr lang="es-CO" sz="800" i="0">
                  <a:latin typeface="Cambria Math" panose="02040503050406030204" pitchFamily="18" charset="0"/>
                </a:rPr>
                <a:t>𝑇𝑜𝑡𝑎𝑙 𝑑𝑒 𝑚𝑢𝑗𝑒𝑟𝑒𝑠)</a:t>
              </a:r>
              <a:r>
                <a:rPr lang="es-ES" sz="800" b="0" i="0">
                  <a:latin typeface="Cambria Math" panose="02040503050406030204" pitchFamily="18" charset="0"/>
                </a:rPr>
                <a:t>∗1.000 −  (𝑁ú𝑚𝑒𝑟𝑜 𝑑𝑒 𝑑𝑒𝑓𝑢𝑛𝑐𝑖𝑜𝑛𝑒𝑠 𝑑𝑒 ℎ𝑜𝑚𝑏𝑟𝑒𝑠 𝑝𝑜𝑟 𝑒𝑛𝑓𝑒𝑟𝑚𝑒𝑑𝑎𝑑𝑒𝑠 </a:t>
              </a:r>
              <a:r>
                <a:rPr lang="es-ES" sz="800" b="0" i="0">
                  <a:solidFill>
                    <a:schemeClr val="tx1"/>
                  </a:solidFill>
                  <a:effectLst/>
                  <a:latin typeface="Cambria Math" panose="02040503050406030204" pitchFamily="18" charset="0"/>
                  <a:ea typeface="+mn-ea"/>
                  <a:cs typeface="+mn-cs"/>
                </a:rPr>
                <a:t>𝑔𝑎𝑠𝑡𝑟𝑜𝑖𝑛𝑡𝑒𝑠𝑡𝑖𝑛𝑎𝑙𝑒𝑠)/(</a:t>
              </a:r>
              <a:r>
                <a:rPr lang="es-ES" sz="800" b="0" i="0">
                  <a:latin typeface="Cambria Math" panose="02040503050406030204" pitchFamily="18" charset="0"/>
                </a:rPr>
                <a:t>𝑇𝑜𝑡𝑎𝑙 𝑑𝑒 ℎ𝑜𝑚𝑏𝑟𝑒𝑠 )∗1.000</a:t>
              </a:r>
              <a:r>
                <a:rPr lang="es-CO" sz="800" b="0" i="0">
                  <a:latin typeface="Cambria Math" panose="02040503050406030204" pitchFamily="18" charset="0"/>
                </a:rPr>
                <a:t>)/(</a:t>
              </a:r>
              <a:r>
                <a:rPr lang="es-CO" sz="800" i="0">
                  <a:latin typeface="Cambria Math" panose="02040503050406030204" pitchFamily="18" charset="0"/>
                </a:rPr>
                <a:t> </a:t>
              </a:r>
              <a:r>
                <a:rPr lang="es-ES" sz="8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𝑒𝑛𝑓𝑒𝑟𝑚𝑒𝑑𝑎𝑑𝑒𝑠 𝑔𝑎𝑠𝑡𝑟𝑜𝑖𝑛𝑡𝑒𝑠𝑡𝑖𝑛𝑎𝑙𝑒𝑠)/(𝑇𝑜𝑡𝑎𝑙 𝑑𝑒 ℎ𝑜𝑚𝑏𝑟𝑒𝑠)∗1.000</a:t>
              </a:r>
              <a:r>
                <a:rPr lang="es-CO" sz="800" b="0" i="0">
                  <a:solidFill>
                    <a:schemeClr val="tx1"/>
                  </a:solidFill>
                  <a:effectLst/>
                  <a:latin typeface="Cambria Math" panose="02040503050406030204" pitchFamily="18" charset="0"/>
                  <a:ea typeface="+mn-ea"/>
                  <a:cs typeface="+mn-cs"/>
                </a:rPr>
                <a:t>)</a:t>
              </a:r>
              <a:endParaRPr lang="es-CO" sz="800"/>
            </a:p>
          </xdr:txBody>
        </xdr:sp>
      </mc:Fallback>
    </mc:AlternateContent>
    <xdr:clientData/>
  </xdr:oneCellAnchor>
  <xdr:twoCellAnchor editAs="oneCell">
    <xdr:from>
      <xdr:col>0</xdr:col>
      <xdr:colOff>0</xdr:colOff>
      <xdr:row>64</xdr:row>
      <xdr:rowOff>27214</xdr:rowOff>
    </xdr:from>
    <xdr:to>
      <xdr:col>12</xdr:col>
      <xdr:colOff>741249</xdr:colOff>
      <xdr:row>71</xdr:row>
      <xdr:rowOff>168860</xdr:rowOff>
    </xdr:to>
    <xdr:pic>
      <xdr:nvPicPr>
        <xdr:cNvPr id="3" name="Imagen 2">
          <a:extLst>
            <a:ext uri="{FF2B5EF4-FFF2-40B4-BE49-F238E27FC236}">
              <a16:creationId xmlns:a16="http://schemas.microsoft.com/office/drawing/2014/main" id="{9D3C38AE-0974-43BE-BE3E-DFFC56414C90}"/>
            </a:ext>
          </a:extLst>
        </xdr:cNvPr>
        <xdr:cNvPicPr>
          <a:picLocks noChangeAspect="1"/>
        </xdr:cNvPicPr>
      </xdr:nvPicPr>
      <xdr:blipFill rotWithShape="1">
        <a:blip xmlns:r="http://schemas.openxmlformats.org/officeDocument/2006/relationships" r:embed="rId1"/>
        <a:srcRect r="1627"/>
        <a:stretch/>
      </xdr:blipFill>
      <xdr:spPr>
        <a:xfrm>
          <a:off x="0" y="16546285"/>
          <a:ext cx="13314249" cy="1494196"/>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AE2FAD47-9904-4A0D-B745-5E376BD8E979}"/>
            </a:ext>
          </a:extLst>
        </xdr:cNvPr>
        <xdr:cNvGrpSpPr/>
      </xdr:nvGrpSpPr>
      <xdr:grpSpPr>
        <a:xfrm>
          <a:off x="0" y="0"/>
          <a:ext cx="13717701" cy="2517321"/>
          <a:chOff x="0" y="0"/>
          <a:chExt cx="12845143" cy="2517321"/>
        </a:xfrm>
      </xdr:grpSpPr>
      <xdr:pic>
        <xdr:nvPicPr>
          <xdr:cNvPr id="6" name="Imagen 5">
            <a:extLst>
              <a:ext uri="{FF2B5EF4-FFF2-40B4-BE49-F238E27FC236}">
                <a16:creationId xmlns:a16="http://schemas.microsoft.com/office/drawing/2014/main" id="{B12814CE-28D0-7C16-6BA0-8128FBEF9A7F}"/>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08BB020B-ADDE-6A86-E51A-AFBAD58D36C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1.xml><?xml version="1.0" encoding="utf-8"?>
<xdr:wsDr xmlns:xdr="http://schemas.openxmlformats.org/drawingml/2006/spreadsheetDrawing" xmlns:a="http://schemas.openxmlformats.org/drawingml/2006/main">
  <xdr:oneCellAnchor>
    <xdr:from>
      <xdr:col>1</xdr:col>
      <xdr:colOff>640383</xdr:colOff>
      <xdr:row>18</xdr:row>
      <xdr:rowOff>32830</xdr:rowOff>
    </xdr:from>
    <xdr:ext cx="11094065" cy="616131"/>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165F358B-1251-4AD3-A694-C9565CE75582}"/>
                </a:ext>
              </a:extLst>
            </xdr:cNvPr>
            <xdr:cNvSpPr txBox="1"/>
          </xdr:nvSpPr>
          <xdr:spPr>
            <a:xfrm>
              <a:off x="1878633" y="4985830"/>
              <a:ext cx="11094065" cy="6161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𝑑𝑒𝑓𝑢𝑛𝑐𝑖𝑜𝑛𝑒𝑠</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𝑝𝑜𝑟</m:t>
                            </m:r>
                            <m:f>
                              <m:fPr>
                                <m:ctrlPr>
                                  <a:rPr lang="es-ES" sz="800" b="0" i="1">
                                    <a:latin typeface="Cambria Math" panose="02040503050406030204" pitchFamily="18" charset="0"/>
                                  </a:rPr>
                                </m:ctrlPr>
                              </m:fPr>
                              <m:num>
                                <m:r>
                                  <a:rPr lang="es-ES" sz="800" b="0" i="1">
                                    <a:latin typeface="Cambria Math" panose="02040503050406030204" pitchFamily="18" charset="0"/>
                                  </a:rPr>
                                  <m:t>𝑉𝐼𝐻</m:t>
                                </m:r>
                              </m:num>
                              <m:den>
                                <m:r>
                                  <a:rPr lang="es-ES" sz="800" b="0" i="1">
                                    <a:latin typeface="Cambria Math" panose="02040503050406030204" pitchFamily="18" charset="0"/>
                                  </a:rPr>
                                  <m:t>𝑆𝐼𝐷𝐴</m:t>
                                </m:r>
                              </m:den>
                            </m:f>
                            <m:r>
                              <a:rPr lang="es-ES" sz="800" b="0" i="1">
                                <a:latin typeface="Cambria Math" panose="02040503050406030204" pitchFamily="18" charset="0"/>
                              </a:rPr>
                              <m:t>𝑦</m:t>
                            </m:r>
                            <m:r>
                              <a:rPr lang="es-ES" sz="800" b="0" i="1">
                                <a:latin typeface="Cambria Math" panose="02040503050406030204" pitchFamily="18" charset="0"/>
                              </a:rPr>
                              <m:t> </m:t>
                            </m:r>
                            <m:r>
                              <a:rPr lang="es-ES" sz="800" b="0" i="1">
                                <a:latin typeface="Cambria Math" panose="02040503050406030204" pitchFamily="18" charset="0"/>
                              </a:rPr>
                              <m:t>𝑠</m:t>
                            </m:r>
                            <m:r>
                              <a:rPr lang="es-ES" sz="800" b="0" i="1">
                                <a:latin typeface="Cambria Math" panose="02040503050406030204" pitchFamily="18" charset="0"/>
                              </a:rPr>
                              <m:t>í</m:t>
                            </m:r>
                            <m:r>
                              <a:rPr lang="es-ES" sz="800" b="0" i="1">
                                <a:latin typeface="Cambria Math" panose="02040503050406030204" pitchFamily="18" charset="0"/>
                              </a:rPr>
                              <m:t>𝑓𝑖𝑙𝑖𝑠</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den>
                        </m:f>
                        <m:r>
                          <a:rPr lang="es-ES" sz="800" b="0" i="1">
                            <a:latin typeface="Cambria Math" panose="02040503050406030204" pitchFamily="18" charset="0"/>
                          </a:rPr>
                          <m:t>∗1.000 −  </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𝑑𝑒𝑓𝑢𝑛𝑐𝑖𝑜𝑛𝑒𝑠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𝑝𝑜𝑟</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𝑉𝐼𝐻</m:t>
                                </m:r>
                              </m:num>
                              <m:den>
                                <m:r>
                                  <a:rPr lang="es-ES" sz="800" b="0" i="1">
                                    <a:solidFill>
                                      <a:schemeClr val="tx1"/>
                                    </a:solidFill>
                                    <a:effectLst/>
                                    <a:latin typeface="Cambria Math" panose="02040503050406030204" pitchFamily="18" charset="0"/>
                                    <a:ea typeface="+mn-ea"/>
                                    <a:cs typeface="+mn-cs"/>
                                  </a:rPr>
                                  <m:t>𝑆𝐼𝐷𝐴</m:t>
                                </m:r>
                              </m:den>
                            </m:f>
                            <m:r>
                              <a:rPr lang="es-ES" sz="800" b="0" i="1">
                                <a:solidFill>
                                  <a:schemeClr val="tx1"/>
                                </a:solidFill>
                                <a:effectLst/>
                                <a:latin typeface="Cambria Math" panose="02040503050406030204" pitchFamily="18" charset="0"/>
                                <a:ea typeface="+mn-ea"/>
                                <a:cs typeface="+mn-cs"/>
                              </a:rPr>
                              <m:t>𝑦</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m:t>
                            </m:r>
                            <m:r>
                              <a:rPr lang="es-ES" sz="800" b="0" i="1">
                                <a:solidFill>
                                  <a:schemeClr val="tx1"/>
                                </a:solidFill>
                                <a:effectLst/>
                                <a:latin typeface="Cambria Math" panose="02040503050406030204" pitchFamily="18" charset="0"/>
                                <a:ea typeface="+mn-ea"/>
                                <a:cs typeface="+mn-cs"/>
                              </a:rPr>
                              <m:t>í</m:t>
                            </m:r>
                            <m:r>
                              <a:rPr lang="es-ES" sz="800" b="0" i="1">
                                <a:solidFill>
                                  <a:schemeClr val="tx1"/>
                                </a:solidFill>
                                <a:effectLst/>
                                <a:latin typeface="Cambria Math" panose="02040503050406030204" pitchFamily="18" charset="0"/>
                                <a:ea typeface="+mn-ea"/>
                                <a:cs typeface="+mn-cs"/>
                              </a:rPr>
                              <m:t>𝑓𝑖𝑙𝑖𝑠</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den>
                        </m:f>
                        <m:r>
                          <a:rPr lang="es-ES" sz="800" b="0" i="1">
                            <a:latin typeface="Cambria Math" panose="02040503050406030204" pitchFamily="18" charset="0"/>
                          </a:rPr>
                          <m:t>∗1.000</m:t>
                        </m:r>
                      </m:num>
                      <m:den>
                        <m:r>
                          <a:rPr lang="es-CO" sz="800" i="1">
                            <a:latin typeface="Cambria Math" panose="02040503050406030204" pitchFamily="18" charset="0"/>
                          </a:rPr>
                          <m:t> </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𝑁</m:t>
                            </m:r>
                            <m:r>
                              <a:rPr lang="es-ES" sz="800" b="0" i="1">
                                <a:solidFill>
                                  <a:schemeClr val="tx1"/>
                                </a:solidFill>
                                <a:effectLst/>
                                <a:latin typeface="Cambria Math" panose="02040503050406030204" pitchFamily="18" charset="0"/>
                                <a:ea typeface="+mn-ea"/>
                                <a:cs typeface="+mn-cs"/>
                              </a:rPr>
                              <m:t>ú</m:t>
                            </m:r>
                            <m:r>
                              <a:rPr lang="es-ES" sz="800" b="0" i="1">
                                <a:solidFill>
                                  <a:schemeClr val="tx1"/>
                                </a:solidFill>
                                <a:effectLst/>
                                <a:latin typeface="Cambria Math" panose="02040503050406030204" pitchFamily="18" charset="0"/>
                                <a:ea typeface="+mn-ea"/>
                                <a:cs typeface="+mn-cs"/>
                              </a:rPr>
                              <m:t>𝑚𝑒𝑟𝑜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𝑑𝑒𝑓𝑢𝑛𝑐𝑖𝑜𝑛𝑒𝑠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𝑝𝑜𝑟</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𝑉𝐼𝐻</m:t>
                                </m:r>
                              </m:num>
                              <m:den>
                                <m:r>
                                  <a:rPr lang="es-ES" sz="800" b="0" i="1">
                                    <a:solidFill>
                                      <a:schemeClr val="tx1"/>
                                    </a:solidFill>
                                    <a:effectLst/>
                                    <a:latin typeface="Cambria Math" panose="02040503050406030204" pitchFamily="18" charset="0"/>
                                    <a:ea typeface="+mn-ea"/>
                                    <a:cs typeface="+mn-cs"/>
                                  </a:rPr>
                                  <m:t>𝑆𝐼𝐷𝐴</m:t>
                                </m:r>
                              </m:den>
                            </m:f>
                            <m:r>
                              <a:rPr lang="es-ES" sz="800" b="0" i="1">
                                <a:solidFill>
                                  <a:schemeClr val="tx1"/>
                                </a:solidFill>
                                <a:effectLst/>
                                <a:latin typeface="Cambria Math" panose="02040503050406030204" pitchFamily="18" charset="0"/>
                                <a:ea typeface="+mn-ea"/>
                                <a:cs typeface="+mn-cs"/>
                              </a:rPr>
                              <m:t>𝑦</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m:t>
                            </m:r>
                            <m:r>
                              <a:rPr lang="es-ES" sz="800" b="0" i="1">
                                <a:solidFill>
                                  <a:schemeClr val="tx1"/>
                                </a:solidFill>
                                <a:effectLst/>
                                <a:latin typeface="Cambria Math" panose="02040503050406030204" pitchFamily="18" charset="0"/>
                                <a:ea typeface="+mn-ea"/>
                                <a:cs typeface="+mn-cs"/>
                              </a:rPr>
                              <m:t>í</m:t>
                            </m:r>
                            <m:r>
                              <a:rPr lang="es-ES" sz="800" b="0" i="1">
                                <a:solidFill>
                                  <a:schemeClr val="tx1"/>
                                </a:solidFill>
                                <a:effectLst/>
                                <a:latin typeface="Cambria Math" panose="02040503050406030204" pitchFamily="18" charset="0"/>
                                <a:ea typeface="+mn-ea"/>
                                <a:cs typeface="+mn-cs"/>
                              </a:rPr>
                              <m:t>𝑓𝑖𝑙𝑖𝑠</m:t>
                            </m:r>
                          </m:num>
                          <m:den>
                            <m:r>
                              <a:rPr lang="es-ES" sz="800" b="0" i="1">
                                <a:solidFill>
                                  <a:schemeClr val="tx1"/>
                                </a:solidFill>
                                <a:effectLst/>
                                <a:latin typeface="Cambria Math" panose="02040503050406030204" pitchFamily="18" charset="0"/>
                                <a:ea typeface="+mn-ea"/>
                                <a:cs typeface="+mn-cs"/>
                              </a:rPr>
                              <m:t>𝑇𝑜𝑡𝑎𝑙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den>
                        </m:f>
                        <m:r>
                          <a:rPr lang="es-ES" sz="800" b="0" i="1">
                            <a:solidFill>
                              <a:schemeClr val="tx1"/>
                            </a:solidFill>
                            <a:effectLst/>
                            <a:latin typeface="Cambria Math" panose="02040503050406030204" pitchFamily="18" charset="0"/>
                            <a:ea typeface="+mn-ea"/>
                            <a:cs typeface="+mn-cs"/>
                          </a:rPr>
                          <m:t>∗1.000</m:t>
                        </m:r>
                      </m:den>
                    </m:f>
                  </m:oMath>
                </m:oMathPara>
              </a14:m>
              <a:endParaRPr lang="es-CO" sz="800"/>
            </a:p>
          </xdr:txBody>
        </xdr:sp>
      </mc:Choice>
      <mc:Fallback xmlns="">
        <xdr:sp macro="" textlink="">
          <xdr:nvSpPr>
            <xdr:cNvPr id="2" name="CuadroTexto 1">
              <a:extLst>
                <a:ext uri="{FF2B5EF4-FFF2-40B4-BE49-F238E27FC236}">
                  <a16:creationId xmlns:a16="http://schemas.microsoft.com/office/drawing/2014/main" id="{165F358B-1251-4AD3-A694-C9565CE75582}"/>
                </a:ext>
              </a:extLst>
            </xdr:cNvPr>
            <xdr:cNvSpPr txBox="1"/>
          </xdr:nvSpPr>
          <xdr:spPr>
            <a:xfrm>
              <a:off x="1878633" y="4985830"/>
              <a:ext cx="11094065" cy="6161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𝑑𝑒𝑓𝑢𝑛𝑐𝑖𝑜𝑛𝑒𝑠 𝑑𝑒 𝑚𝑢𝑗𝑒𝑟𝑒𝑠 𝑝𝑜𝑟</a:t>
              </a:r>
              <a:r>
                <a:rPr lang="es-ES" sz="800" b="0" i="0">
                  <a:latin typeface="Cambria Math" panose="02040503050406030204" pitchFamily="18" charset="0"/>
                </a:rPr>
                <a:t> 𝑉𝐼𝐻/𝑆𝐼𝐷𝐴 𝑦 𝑠í𝑓𝑖𝑙𝑖𝑠</a:t>
              </a:r>
              <a:r>
                <a:rPr lang="es-CO" sz="800" b="0" i="0">
                  <a:latin typeface="Cambria Math" panose="02040503050406030204" pitchFamily="18" charset="0"/>
                </a:rPr>
                <a:t>)/(</a:t>
              </a:r>
              <a:r>
                <a:rPr lang="es-CO" sz="800" i="0">
                  <a:latin typeface="Cambria Math" panose="02040503050406030204" pitchFamily="18" charset="0"/>
                </a:rPr>
                <a:t>𝑇𝑜𝑡𝑎𝑙 𝑑𝑒 𝑚𝑢𝑗𝑒𝑟𝑒𝑠)</a:t>
              </a:r>
              <a:r>
                <a:rPr lang="es-ES" sz="800" b="0" i="0">
                  <a:latin typeface="Cambria Math" panose="02040503050406030204" pitchFamily="18" charset="0"/>
                </a:rPr>
                <a:t>∗1.000 −  (𝑁ú𝑚𝑒𝑟𝑜 𝑑𝑒 𝑑𝑒𝑓𝑢𝑛𝑐𝑖𝑜𝑛𝑒𝑠 𝑑𝑒 ℎ𝑜𝑚𝑏𝑟𝑒𝑠 𝑝𝑜𝑟</a:t>
              </a:r>
              <a:r>
                <a:rPr lang="es-ES" sz="800" b="0" i="0">
                  <a:solidFill>
                    <a:schemeClr val="tx1"/>
                  </a:solidFill>
                  <a:effectLst/>
                  <a:latin typeface="Cambria Math" panose="02040503050406030204" pitchFamily="18" charset="0"/>
                  <a:ea typeface="+mn-ea"/>
                  <a:cs typeface="+mn-cs"/>
                </a:rPr>
                <a:t> 𝑉𝐼𝐻/𝑆𝐼𝐷𝐴 𝑦 𝑠í𝑓𝑖𝑙𝑖𝑠)/(</a:t>
              </a:r>
              <a:r>
                <a:rPr lang="es-ES" sz="800" b="0" i="0">
                  <a:latin typeface="Cambria Math" panose="02040503050406030204" pitchFamily="18" charset="0"/>
                </a:rPr>
                <a:t>𝑇𝑜𝑡𝑎𝑙 𝑑𝑒 ℎ𝑜𝑚𝑏𝑟𝑒𝑠 )∗1.000</a:t>
              </a:r>
              <a:r>
                <a:rPr lang="es-CO" sz="800" b="0" i="0">
                  <a:latin typeface="Cambria Math" panose="02040503050406030204" pitchFamily="18" charset="0"/>
                </a:rPr>
                <a:t>)/(</a:t>
              </a:r>
              <a:r>
                <a:rPr lang="es-CO" sz="800" i="0">
                  <a:latin typeface="Cambria Math" panose="02040503050406030204" pitchFamily="18" charset="0"/>
                </a:rPr>
                <a:t> </a:t>
              </a:r>
              <a:r>
                <a:rPr lang="es-ES" sz="8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𝑉𝐼𝐻/𝑆𝐼𝐷𝐴 𝑦 𝑠í𝑓𝑖𝑙𝑖𝑠)/(𝑇𝑜𝑡𝑎𝑙 𝑑𝑒 ℎ𝑜𝑚𝑏𝑟𝑒𝑠)∗1.000</a:t>
              </a:r>
              <a:r>
                <a:rPr lang="es-CO" sz="800" b="0" i="0">
                  <a:solidFill>
                    <a:schemeClr val="tx1"/>
                  </a:solidFill>
                  <a:effectLst/>
                  <a:latin typeface="Cambria Math" panose="02040503050406030204" pitchFamily="18" charset="0"/>
                  <a:ea typeface="+mn-ea"/>
                  <a:cs typeface="+mn-cs"/>
                </a:rPr>
                <a:t>)</a:t>
              </a:r>
              <a:endParaRPr lang="es-CO" sz="800"/>
            </a:p>
          </xdr:txBody>
        </xdr:sp>
      </mc:Fallback>
    </mc:AlternateContent>
    <xdr:clientData/>
  </xdr:oneCellAnchor>
  <xdr:twoCellAnchor editAs="oneCell">
    <xdr:from>
      <xdr:col>0</xdr:col>
      <xdr:colOff>0</xdr:colOff>
      <xdr:row>64</xdr:row>
      <xdr:rowOff>32658</xdr:rowOff>
    </xdr:from>
    <xdr:to>
      <xdr:col>13</xdr:col>
      <xdr:colOff>21770</xdr:colOff>
      <xdr:row>72</xdr:row>
      <xdr:rowOff>19183</xdr:rowOff>
    </xdr:to>
    <xdr:pic>
      <xdr:nvPicPr>
        <xdr:cNvPr id="3" name="Imagen 2">
          <a:extLst>
            <a:ext uri="{FF2B5EF4-FFF2-40B4-BE49-F238E27FC236}">
              <a16:creationId xmlns:a16="http://schemas.microsoft.com/office/drawing/2014/main" id="{221281CE-F10B-4941-9749-776A49531A29}"/>
            </a:ext>
            <a:ext uri="{147F2762-F138-4A5C-976F-8EAC2B608ADB}">
              <a16:predDERef xmlns:a16="http://schemas.microsoft.com/office/drawing/2014/main" pred="{165F358B-1251-4AD3-A694-C9565CE75582}"/>
            </a:ext>
          </a:extLst>
        </xdr:cNvPr>
        <xdr:cNvPicPr>
          <a:picLocks noChangeAspect="1"/>
        </xdr:cNvPicPr>
      </xdr:nvPicPr>
      <xdr:blipFill rotWithShape="1">
        <a:blip xmlns:r="http://schemas.openxmlformats.org/officeDocument/2006/relationships" r:embed="rId1"/>
        <a:srcRect r="1627"/>
        <a:stretch/>
      </xdr:blipFill>
      <xdr:spPr>
        <a:xfrm>
          <a:off x="0" y="14701158"/>
          <a:ext cx="13413920" cy="1358125"/>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4FA3E60D-9943-4B36-BC19-6CF175708461}"/>
            </a:ext>
          </a:extLst>
        </xdr:cNvPr>
        <xdr:cNvGrpSpPr/>
      </xdr:nvGrpSpPr>
      <xdr:grpSpPr>
        <a:xfrm>
          <a:off x="0" y="0"/>
          <a:ext cx="13741513" cy="2517321"/>
          <a:chOff x="0" y="0"/>
          <a:chExt cx="12845143" cy="2517321"/>
        </a:xfrm>
      </xdr:grpSpPr>
      <xdr:pic>
        <xdr:nvPicPr>
          <xdr:cNvPr id="6" name="Imagen 5">
            <a:extLst>
              <a:ext uri="{FF2B5EF4-FFF2-40B4-BE49-F238E27FC236}">
                <a16:creationId xmlns:a16="http://schemas.microsoft.com/office/drawing/2014/main" id="{79B1C22B-5319-F048-4CA8-C4C7394DF9B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D40BCD38-45A0-E5B0-E54F-24942CAC6397}"/>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2.xml><?xml version="1.0" encoding="utf-8"?>
<xdr:wsDr xmlns:xdr="http://schemas.openxmlformats.org/drawingml/2006/spreadsheetDrawing" xmlns:a="http://schemas.openxmlformats.org/drawingml/2006/main">
  <xdr:oneCellAnchor>
    <xdr:from>
      <xdr:col>1</xdr:col>
      <xdr:colOff>618611</xdr:colOff>
      <xdr:row>18</xdr:row>
      <xdr:rowOff>38272</xdr:rowOff>
    </xdr:from>
    <xdr:ext cx="11094065" cy="50584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888BD77B-2A4B-4C61-A751-73C69B1D68A6}"/>
                </a:ext>
              </a:extLst>
            </xdr:cNvPr>
            <xdr:cNvSpPr txBox="1"/>
          </xdr:nvSpPr>
          <xdr:spPr>
            <a:xfrm>
              <a:off x="1805154" y="4740901"/>
              <a:ext cx="11094065" cy="5058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𝑑𝑒𝑓𝑢𝑛𝑐𝑖𝑜𝑛𝑒𝑠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𝑎𝑐𝑐𝑖𝑑𝑒𝑛𝑡𝑒𝑠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𝑑𝑒𝑓𝑢𝑛𝑐𝑖𝑜𝑛𝑒𝑠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𝑎𝑐𝑐𝑖𝑑𝑒𝑛𝑡𝑒𝑠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𝑑𝑒𝑓𝑢𝑛𝑐𝑖𝑜𝑛𝑒𝑠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𝑝𝑜𝑟</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𝑎𝑐𝑐𝑖𝑑𝑒𝑛𝑡𝑒𝑠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888BD77B-2A4B-4C61-A751-73C69B1D68A6}"/>
                </a:ext>
              </a:extLst>
            </xdr:cNvPr>
            <xdr:cNvSpPr txBox="1"/>
          </xdr:nvSpPr>
          <xdr:spPr>
            <a:xfrm>
              <a:off x="1805154" y="4740901"/>
              <a:ext cx="11094065" cy="5058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𝑑𝑒𝑓𝑢𝑛𝑐𝑖𝑜𝑛𝑒𝑠 𝑑𝑒 𝑚𝑢𝑗𝑒𝑟𝑒𝑠 𝑝𝑜𝑟 𝑎𝑐𝑐𝑖𝑑𝑒𝑛𝑡𝑒𝑠)/(𝑇𝑜𝑡𝑎𝑙 𝑑𝑒 𝑚𝑢𝑗𝑒𝑟𝑒𝑠)</a:t>
              </a:r>
              <a:r>
                <a:rPr lang="es-ES" sz="900" b="0" i="0">
                  <a:latin typeface="Cambria Math" panose="02040503050406030204" pitchFamily="18" charset="0"/>
                </a:rPr>
                <a:t>∗1.000 −  (𝑁ú𝑚𝑒𝑟𝑜 𝑑𝑒 𝑑𝑒𝑓𝑢𝑛𝑐𝑖𝑜𝑛𝑒𝑠 𝑑𝑒 ℎ𝑜𝑚𝑏𝑟𝑒𝑠 𝑝𝑜𝑟 𝑎𝑐𝑐𝑖𝑑𝑒𝑛𝑡𝑒𝑠)/(𝑇𝑜𝑡𝑎𝑙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𝑎𝑐𝑐𝑖𝑑𝑒𝑛𝑡𝑒𝑠)/(𝑇𝑜𝑡𝑎𝑙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43544</xdr:rowOff>
    </xdr:from>
    <xdr:to>
      <xdr:col>13</xdr:col>
      <xdr:colOff>10885</xdr:colOff>
      <xdr:row>72</xdr:row>
      <xdr:rowOff>30069</xdr:rowOff>
    </xdr:to>
    <xdr:pic>
      <xdr:nvPicPr>
        <xdr:cNvPr id="7" name="Imagen 6">
          <a:extLst>
            <a:ext uri="{FF2B5EF4-FFF2-40B4-BE49-F238E27FC236}">
              <a16:creationId xmlns:a16="http://schemas.microsoft.com/office/drawing/2014/main" id="{ACA2AF28-CE3B-47C1-83E1-C12C7C5C034B}"/>
            </a:ext>
          </a:extLst>
        </xdr:cNvPr>
        <xdr:cNvPicPr>
          <a:picLocks noChangeAspect="1"/>
        </xdr:cNvPicPr>
      </xdr:nvPicPr>
      <xdr:blipFill rotWithShape="1">
        <a:blip xmlns:r="http://schemas.openxmlformats.org/officeDocument/2006/relationships" r:embed="rId1"/>
        <a:srcRect r="1627"/>
        <a:stretch/>
      </xdr:blipFill>
      <xdr:spPr>
        <a:xfrm>
          <a:off x="0" y="13705115"/>
          <a:ext cx="13389428" cy="1379896"/>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71361253-F21A-40A1-B4D9-96EBBCA73658}"/>
            </a:ext>
          </a:extLst>
        </xdr:cNvPr>
        <xdr:cNvGrpSpPr/>
      </xdr:nvGrpSpPr>
      <xdr:grpSpPr>
        <a:xfrm>
          <a:off x="0" y="0"/>
          <a:ext cx="13681982" cy="2517321"/>
          <a:chOff x="0" y="0"/>
          <a:chExt cx="12845143" cy="2517321"/>
        </a:xfrm>
      </xdr:grpSpPr>
      <xdr:pic>
        <xdr:nvPicPr>
          <xdr:cNvPr id="3" name="Imagen 2">
            <a:extLst>
              <a:ext uri="{FF2B5EF4-FFF2-40B4-BE49-F238E27FC236}">
                <a16:creationId xmlns:a16="http://schemas.microsoft.com/office/drawing/2014/main" id="{3DEEEB8E-BF7D-67AC-967B-8469EFE1642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622578F6-4B3F-85B5-4EAD-AD59AB79126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3.xml><?xml version="1.0" encoding="utf-8"?>
<xdr:wsDr xmlns:xdr="http://schemas.openxmlformats.org/drawingml/2006/spreadsheetDrawing" xmlns:a="http://schemas.openxmlformats.org/drawingml/2006/main">
  <xdr:oneCellAnchor>
    <xdr:from>
      <xdr:col>1</xdr:col>
      <xdr:colOff>509755</xdr:colOff>
      <xdr:row>18</xdr:row>
      <xdr:rowOff>49158</xdr:rowOff>
    </xdr:from>
    <xdr:ext cx="11094065" cy="52283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090C4032-72DE-43E0-B8DD-98AB3C138AB4}"/>
                </a:ext>
              </a:extLst>
            </xdr:cNvPr>
            <xdr:cNvSpPr txBox="1"/>
          </xdr:nvSpPr>
          <xdr:spPr>
            <a:xfrm>
              <a:off x="1707184" y="4751787"/>
              <a:ext cx="11094065" cy="5228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5 </m:t>
                            </m:r>
                            <m:r>
                              <a:rPr lang="es-CO" sz="900" i="1">
                                <a:latin typeface="Cambria Math" panose="02040503050406030204" pitchFamily="18" charset="0"/>
                              </a:rPr>
                              <m:t>𝑦</m:t>
                            </m:r>
                            <m:r>
                              <a:rPr lang="es-CO" sz="900" i="1">
                                <a:latin typeface="Cambria Math" panose="02040503050406030204" pitchFamily="18" charset="0"/>
                              </a:rPr>
                              <m:t> 80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r>
                              <a:rPr lang="es-CO" sz="900" i="1">
                                <a:latin typeface="Cambria Math" panose="02040503050406030204" pitchFamily="18" charset="0"/>
                              </a:rPr>
                              <m:t> </m:t>
                            </m:r>
                            <m:r>
                              <a:rPr lang="es-CO" sz="900" i="1">
                                <a:latin typeface="Cambria Math" panose="02040503050406030204" pitchFamily="18" charset="0"/>
                              </a:rPr>
                              <m:t>𝑜</m:t>
                            </m:r>
                            <m:r>
                              <a:rPr lang="es-CO" sz="900" i="1">
                                <a:latin typeface="Cambria Math" panose="02040503050406030204" pitchFamily="18" charset="0"/>
                              </a:rPr>
                              <m:t> </m:t>
                            </m:r>
                            <m:r>
                              <a:rPr lang="es-CO" sz="900" i="1">
                                <a:latin typeface="Cambria Math" panose="02040503050406030204" pitchFamily="18" charset="0"/>
                              </a:rPr>
                              <m:t>𝑚𝑎𝑠</m:t>
                            </m:r>
                            <m:r>
                              <a:rPr lang="es-CO" sz="900" i="1">
                                <a:latin typeface="Cambria Math" panose="02040503050406030204" pitchFamily="18" charset="0"/>
                              </a:rPr>
                              <m:t> </m:t>
                            </m:r>
                            <m:r>
                              <a:rPr lang="es-CO" sz="900" i="1">
                                <a:latin typeface="Cambria Math" panose="02040503050406030204" pitchFamily="18" charset="0"/>
                              </a:rPr>
                              <m:t>𝑐𝑜𝑛</m:t>
                            </m:r>
                            <m:r>
                              <a:rPr lang="es-CO" sz="900" i="1">
                                <a:latin typeface="Cambria Math" panose="02040503050406030204" pitchFamily="18" charset="0"/>
                              </a:rPr>
                              <m:t> </m:t>
                            </m:r>
                            <m:r>
                              <a:rPr lang="es-CO" sz="900" i="1">
                                <a:latin typeface="Cambria Math" panose="02040503050406030204" pitchFamily="18" charset="0"/>
                              </a:rPr>
                              <m:t>𝑠𝑢𝑖𝑐𝑖𝑑𝑖𝑜</m:t>
                            </m:r>
                            <m:r>
                              <a:rPr lang="es-CO" sz="900" i="1">
                                <a:latin typeface="Cambria Math" panose="02040503050406030204" pitchFamily="18" charset="0"/>
                              </a:rPr>
                              <m:t> </m:t>
                            </m:r>
                            <m:r>
                              <a:rPr lang="es-CO" sz="900" i="1">
                                <a:latin typeface="Cambria Math" panose="02040503050406030204" pitchFamily="18" charset="0"/>
                              </a:rPr>
                              <m:t>𝑐𝑜𝑛𝑠𝑢𝑚𝑎𝑑𝑜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5 </m:t>
                            </m:r>
                            <m:r>
                              <a:rPr lang="es-ES" sz="900" b="0" i="1">
                                <a:latin typeface="Cambria Math" panose="02040503050406030204" pitchFamily="18" charset="0"/>
                              </a:rPr>
                              <m:t>𝑦</m:t>
                            </m:r>
                            <m:r>
                              <a:rPr lang="es-ES" sz="900" b="0" i="1">
                                <a:latin typeface="Cambria Math" panose="02040503050406030204" pitchFamily="18" charset="0"/>
                              </a:rPr>
                              <m:t> 80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𝑚</m:t>
                            </m:r>
                            <m:r>
                              <a:rPr lang="es-ES" sz="900" b="0" i="1">
                                <a:latin typeface="Cambria Math" panose="02040503050406030204" pitchFamily="18" charset="0"/>
                              </a:rPr>
                              <m:t>á</m:t>
                            </m:r>
                            <m:r>
                              <a:rPr lang="es-ES" sz="900" b="0" i="1">
                                <a:latin typeface="Cambria Math" panose="02040503050406030204" pitchFamily="18" charset="0"/>
                              </a:rPr>
                              <m:t>𝑠</m:t>
                            </m:r>
                          </m:den>
                        </m:f>
                        <m:r>
                          <a:rPr lang="es-ES" sz="900" b="0" i="1">
                            <a:latin typeface="Cambria Math" panose="02040503050406030204" pitchFamily="18" charset="0"/>
                          </a:rPr>
                          <m:t> ∗1.000−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5 </m:t>
                            </m:r>
                            <m:r>
                              <a:rPr lang="es-ES" sz="900" b="0" i="1">
                                <a:latin typeface="Cambria Math" panose="02040503050406030204" pitchFamily="18" charset="0"/>
                              </a:rPr>
                              <m:t>𝑦</m:t>
                            </m:r>
                            <m:r>
                              <a:rPr lang="es-ES" sz="900" b="0" i="1">
                                <a:latin typeface="Cambria Math" panose="02040503050406030204" pitchFamily="18" charset="0"/>
                              </a:rPr>
                              <m:t> 80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𝑚𝑎𝑠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𝑠𝑢𝑖𝑐𝑖𝑑𝑖𝑜</m:t>
                            </m:r>
                            <m:r>
                              <a:rPr lang="es-ES" sz="900" b="0" i="1">
                                <a:latin typeface="Cambria Math" panose="02040503050406030204" pitchFamily="18" charset="0"/>
                              </a:rPr>
                              <m:t> </m:t>
                            </m:r>
                            <m:r>
                              <a:rPr lang="es-ES" sz="900" b="0" i="1">
                                <a:latin typeface="Cambria Math" panose="02040503050406030204" pitchFamily="18" charset="0"/>
                              </a:rPr>
                              <m:t>𝑐𝑜𝑛𝑠𝑢𝑚𝑎𝑑𝑜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5 </m:t>
                            </m:r>
                            <m:r>
                              <a:rPr lang="es-ES" sz="900" b="0" i="1">
                                <a:latin typeface="Cambria Math" panose="02040503050406030204" pitchFamily="18" charset="0"/>
                              </a:rPr>
                              <m:t>𝑦</m:t>
                            </m:r>
                            <m:r>
                              <a:rPr lang="es-ES" sz="900" b="0" i="1">
                                <a:latin typeface="Cambria Math" panose="02040503050406030204" pitchFamily="18" charset="0"/>
                              </a:rPr>
                              <m:t> 80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𝑚</m:t>
                            </m:r>
                            <m:r>
                              <a:rPr lang="es-ES" sz="900" b="0" i="1">
                                <a:latin typeface="Cambria Math" panose="02040503050406030204" pitchFamily="18" charset="0"/>
                              </a:rPr>
                              <m:t>á</m:t>
                            </m:r>
                            <m:r>
                              <a:rPr lang="es-ES" sz="900" b="0" i="1">
                                <a:latin typeface="Cambria Math" panose="02040503050406030204" pitchFamily="18" charset="0"/>
                              </a:rPr>
                              <m:t>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5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80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𝑠𝑢𝑖𝑐𝑖𝑑𝑖𝑜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𝑐𝑜𝑛𝑠𝑢𝑚𝑎𝑑𝑜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5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80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m:t>
                            </m:r>
                            <m:r>
                              <a:rPr lang="es-ES" sz="900" b="0" i="1">
                                <a:solidFill>
                                  <a:schemeClr val="tx1"/>
                                </a:solidFill>
                                <a:effectLst/>
                                <a:latin typeface="Cambria Math" panose="02040503050406030204" pitchFamily="18" charset="0"/>
                                <a:ea typeface="+mn-ea"/>
                                <a:cs typeface="+mn-cs"/>
                              </a:rPr>
                              <m:t>á</m:t>
                            </m:r>
                            <m:r>
                              <a:rPr lang="es-ES" sz="900" b="0" i="1">
                                <a:solidFill>
                                  <a:schemeClr val="tx1"/>
                                </a:solidFill>
                                <a:effectLst/>
                                <a:latin typeface="Cambria Math" panose="02040503050406030204" pitchFamily="18" charset="0"/>
                                <a:ea typeface="+mn-ea"/>
                                <a:cs typeface="+mn-cs"/>
                              </a:rPr>
                              <m:t>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090C4032-72DE-43E0-B8DD-98AB3C138AB4}"/>
                </a:ext>
              </a:extLst>
            </xdr:cNvPr>
            <xdr:cNvSpPr txBox="1"/>
          </xdr:nvSpPr>
          <xdr:spPr>
            <a:xfrm>
              <a:off x="1707184" y="4751787"/>
              <a:ext cx="11094065" cy="5228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𝑒𝑛𝑡𝑟𝑒 5 𝑦 80 𝑎ñ𝑜𝑠 𝑜 𝑚𝑎𝑠 𝑐𝑜𝑛 𝑠𝑢𝑖𝑐𝑖𝑑𝑖𝑜 𝑐𝑜𝑛𝑠𝑢𝑚𝑎𝑑𝑜)/(𝑇𝑜𝑡𝑎𝑙 𝑑𝑒 𝑚𝑢𝑗𝑒𝑟𝑒𝑠</a:t>
              </a:r>
              <a:r>
                <a:rPr lang="es-ES" sz="900" b="0" i="0">
                  <a:latin typeface="Cambria Math" panose="02040503050406030204" pitchFamily="18" charset="0"/>
                </a:rPr>
                <a:t> 𝑒𝑛𝑡𝑟𝑒 5 𝑦 80 𝑎ñ𝑜𝑠 𝑜 𝑚á𝑠</a:t>
              </a:r>
              <a:r>
                <a:rPr lang="es-CO" sz="900" b="0" i="0">
                  <a:latin typeface="Cambria Math" panose="02040503050406030204" pitchFamily="18" charset="0"/>
                </a:rPr>
                <a:t>)</a:t>
              </a:r>
              <a:r>
                <a:rPr lang="es-ES" sz="900" b="0" i="0">
                  <a:latin typeface="Cambria Math" panose="02040503050406030204" pitchFamily="18" charset="0"/>
                </a:rPr>
                <a:t>  ∗1.000−  (𝑁ú𝑚𝑒𝑟𝑜 𝑑𝑒 ℎ𝑜𝑚𝑏𝑟𝑒𝑠 𝑒𝑛𝑡𝑟𝑒 5 𝑦 80 𝑎ñ𝑜𝑠 𝑜 𝑚𝑎𝑠 𝑐𝑜𝑛 𝑠𝑢𝑖𝑐𝑖𝑑𝑖𝑜 𝑐𝑜𝑛𝑠𝑢𝑚𝑎𝑑𝑜)/(𝑇𝑜𝑡𝑎𝑙 𝑑𝑒 ℎ𝑜𝑚𝑏𝑟𝑒𝑠 𝑒𝑛𝑡𝑟𝑒 5 𝑦 80 𝑎ñ𝑜𝑠 𝑜 𝑚á𝑠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𝑒𝑛𝑡𝑟𝑒 5 𝑦 80 𝑎ñ𝑜𝑠 𝑜 𝑚𝑎𝑠 𝑐𝑜𝑛 𝑠𝑢𝑖𝑐𝑖𝑑𝑖𝑜 𝑐𝑜𝑛𝑠𝑢𝑚𝑎𝑑𝑜)/(𝑇𝑜𝑡𝑎𝑙 𝑑𝑒 ℎ𝑜𝑚𝑏𝑟𝑒𝑠 𝑒𝑛𝑡𝑟𝑒 5 𝑦 80 𝑎ñ𝑜𝑠 𝑜 𝑚á𝑠)∗1.000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12</xdr:col>
      <xdr:colOff>748619</xdr:colOff>
      <xdr:row>71</xdr:row>
      <xdr:rowOff>160696</xdr:rowOff>
    </xdr:to>
    <xdr:pic>
      <xdr:nvPicPr>
        <xdr:cNvPr id="7" name="Imagen 6">
          <a:extLst>
            <a:ext uri="{FF2B5EF4-FFF2-40B4-BE49-F238E27FC236}">
              <a16:creationId xmlns:a16="http://schemas.microsoft.com/office/drawing/2014/main" id="{15B61ECE-F57F-4A83-A1A5-BCA14A3E8980}"/>
            </a:ext>
          </a:extLst>
        </xdr:cNvPr>
        <xdr:cNvPicPr>
          <a:picLocks noChangeAspect="1"/>
        </xdr:cNvPicPr>
      </xdr:nvPicPr>
      <xdr:blipFill rotWithShape="1">
        <a:blip xmlns:r="http://schemas.openxmlformats.org/officeDocument/2006/relationships" r:embed="rId1"/>
        <a:srcRect r="1627"/>
        <a:stretch/>
      </xdr:blipFill>
      <xdr:spPr>
        <a:xfrm>
          <a:off x="0" y="13775531"/>
          <a:ext cx="13346906" cy="1410853"/>
        </a:xfrm>
        <a:prstGeom prst="rect">
          <a:avLst/>
        </a:prstGeom>
      </xdr:spPr>
    </xdr:pic>
    <xdr:clientData/>
  </xdr:twoCellAnchor>
  <xdr:oneCellAnchor>
    <xdr:from>
      <xdr:col>1</xdr:col>
      <xdr:colOff>509755</xdr:colOff>
      <xdr:row>18</xdr:row>
      <xdr:rowOff>49158</xdr:rowOff>
    </xdr:from>
    <xdr:ext cx="11094065" cy="52283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91E9809C-85D3-4150-8EAF-2B73B5E212A0}"/>
                </a:ext>
              </a:extLst>
            </xdr:cNvPr>
            <xdr:cNvSpPr txBox="1"/>
          </xdr:nvSpPr>
          <xdr:spPr>
            <a:xfrm>
              <a:off x="1709905" y="4973583"/>
              <a:ext cx="11094065" cy="5228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5 </m:t>
                            </m:r>
                            <m:r>
                              <a:rPr lang="es-CO" sz="900" i="1">
                                <a:latin typeface="Cambria Math" panose="02040503050406030204" pitchFamily="18" charset="0"/>
                              </a:rPr>
                              <m:t>𝑦</m:t>
                            </m:r>
                            <m:r>
                              <a:rPr lang="es-CO" sz="900" i="1">
                                <a:latin typeface="Cambria Math" panose="02040503050406030204" pitchFamily="18" charset="0"/>
                              </a:rPr>
                              <m:t> 80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r>
                              <a:rPr lang="es-CO" sz="900" i="1">
                                <a:latin typeface="Cambria Math" panose="02040503050406030204" pitchFamily="18" charset="0"/>
                              </a:rPr>
                              <m:t> </m:t>
                            </m:r>
                            <m:r>
                              <a:rPr lang="es-CO" sz="900" i="1">
                                <a:latin typeface="Cambria Math" panose="02040503050406030204" pitchFamily="18" charset="0"/>
                              </a:rPr>
                              <m:t>𝑜</m:t>
                            </m:r>
                            <m:r>
                              <a:rPr lang="es-CO" sz="900" i="1">
                                <a:latin typeface="Cambria Math" panose="02040503050406030204" pitchFamily="18" charset="0"/>
                              </a:rPr>
                              <m:t> </m:t>
                            </m:r>
                            <m:r>
                              <a:rPr lang="es-CO" sz="900" i="1">
                                <a:latin typeface="Cambria Math" panose="02040503050406030204" pitchFamily="18" charset="0"/>
                              </a:rPr>
                              <m:t>𝑚𝑎𝑠</m:t>
                            </m:r>
                            <m:r>
                              <a:rPr lang="es-CO" sz="900" i="1">
                                <a:latin typeface="Cambria Math" panose="02040503050406030204" pitchFamily="18" charset="0"/>
                              </a:rPr>
                              <m:t> </m:t>
                            </m:r>
                            <m:r>
                              <a:rPr lang="es-CO" sz="900" i="1">
                                <a:latin typeface="Cambria Math" panose="02040503050406030204" pitchFamily="18" charset="0"/>
                              </a:rPr>
                              <m:t>𝑐𝑜𝑛</m:t>
                            </m:r>
                            <m:r>
                              <a:rPr lang="es-CO" sz="900" i="1">
                                <a:latin typeface="Cambria Math" panose="02040503050406030204" pitchFamily="18" charset="0"/>
                              </a:rPr>
                              <m:t> </m:t>
                            </m:r>
                            <m:r>
                              <a:rPr lang="es-CO" sz="900" i="1">
                                <a:latin typeface="Cambria Math" panose="02040503050406030204" pitchFamily="18" charset="0"/>
                              </a:rPr>
                              <m:t>𝑠𝑢𝑖𝑐𝑖𝑑𝑖𝑜</m:t>
                            </m:r>
                            <m:r>
                              <a:rPr lang="es-CO" sz="900" i="1">
                                <a:latin typeface="Cambria Math" panose="02040503050406030204" pitchFamily="18" charset="0"/>
                              </a:rPr>
                              <m:t> </m:t>
                            </m:r>
                            <m:r>
                              <a:rPr lang="es-CO" sz="900" i="1">
                                <a:latin typeface="Cambria Math" panose="02040503050406030204" pitchFamily="18" charset="0"/>
                              </a:rPr>
                              <m:t>𝑐𝑜𝑛𝑠𝑢𝑚𝑎𝑑𝑜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5 </m:t>
                            </m:r>
                            <m:r>
                              <a:rPr lang="es-ES" sz="900" b="0" i="1">
                                <a:latin typeface="Cambria Math" panose="02040503050406030204" pitchFamily="18" charset="0"/>
                              </a:rPr>
                              <m:t>𝑦</m:t>
                            </m:r>
                            <m:r>
                              <a:rPr lang="es-ES" sz="900" b="0" i="1">
                                <a:latin typeface="Cambria Math" panose="02040503050406030204" pitchFamily="18" charset="0"/>
                              </a:rPr>
                              <m:t> 80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𝑚</m:t>
                            </m:r>
                            <m:r>
                              <a:rPr lang="es-ES" sz="900" b="0" i="1">
                                <a:latin typeface="Cambria Math" panose="02040503050406030204" pitchFamily="18" charset="0"/>
                              </a:rPr>
                              <m:t>á</m:t>
                            </m:r>
                            <m:r>
                              <a:rPr lang="es-ES" sz="900" b="0" i="1">
                                <a:latin typeface="Cambria Math" panose="02040503050406030204" pitchFamily="18" charset="0"/>
                              </a:rPr>
                              <m:t>𝑠</m:t>
                            </m:r>
                          </m:den>
                        </m:f>
                        <m:r>
                          <a:rPr lang="es-ES" sz="900" b="0" i="1">
                            <a:latin typeface="Cambria Math" panose="02040503050406030204" pitchFamily="18" charset="0"/>
                          </a:rPr>
                          <m:t> ∗1.000−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5 </m:t>
                            </m:r>
                            <m:r>
                              <a:rPr lang="es-ES" sz="900" b="0" i="1">
                                <a:latin typeface="Cambria Math" panose="02040503050406030204" pitchFamily="18" charset="0"/>
                              </a:rPr>
                              <m:t>𝑦</m:t>
                            </m:r>
                            <m:r>
                              <a:rPr lang="es-ES" sz="900" b="0" i="1">
                                <a:latin typeface="Cambria Math" panose="02040503050406030204" pitchFamily="18" charset="0"/>
                              </a:rPr>
                              <m:t> 80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𝑚𝑎𝑠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𝑠𝑢𝑖𝑐𝑖𝑑𝑖𝑜</m:t>
                            </m:r>
                            <m:r>
                              <a:rPr lang="es-ES" sz="900" b="0" i="1">
                                <a:latin typeface="Cambria Math" panose="02040503050406030204" pitchFamily="18" charset="0"/>
                              </a:rPr>
                              <m:t> </m:t>
                            </m:r>
                            <m:r>
                              <a:rPr lang="es-ES" sz="900" b="0" i="1">
                                <a:latin typeface="Cambria Math" panose="02040503050406030204" pitchFamily="18" charset="0"/>
                              </a:rPr>
                              <m:t>𝑐𝑜𝑛𝑠𝑢𝑚𝑎𝑑𝑜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5 </m:t>
                            </m:r>
                            <m:r>
                              <a:rPr lang="es-ES" sz="900" b="0" i="1">
                                <a:latin typeface="Cambria Math" panose="02040503050406030204" pitchFamily="18" charset="0"/>
                              </a:rPr>
                              <m:t>𝑦</m:t>
                            </m:r>
                            <m:r>
                              <a:rPr lang="es-ES" sz="900" b="0" i="1">
                                <a:latin typeface="Cambria Math" panose="02040503050406030204" pitchFamily="18" charset="0"/>
                              </a:rPr>
                              <m:t> 80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𝑚</m:t>
                            </m:r>
                            <m:r>
                              <a:rPr lang="es-ES" sz="900" b="0" i="1">
                                <a:latin typeface="Cambria Math" panose="02040503050406030204" pitchFamily="18" charset="0"/>
                              </a:rPr>
                              <m:t>á</m:t>
                            </m:r>
                            <m:r>
                              <a:rPr lang="es-ES" sz="900" b="0" i="1">
                                <a:latin typeface="Cambria Math" panose="02040503050406030204" pitchFamily="18" charset="0"/>
                              </a:rPr>
                              <m:t>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5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80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𝑠𝑢𝑖𝑐𝑖𝑑𝑖𝑜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𝑐𝑜𝑛𝑠𝑢𝑚𝑎𝑑𝑜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5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80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m:t>
                            </m:r>
                            <m:r>
                              <a:rPr lang="es-ES" sz="900" b="0" i="1">
                                <a:solidFill>
                                  <a:schemeClr val="tx1"/>
                                </a:solidFill>
                                <a:effectLst/>
                                <a:latin typeface="Cambria Math" panose="02040503050406030204" pitchFamily="18" charset="0"/>
                                <a:ea typeface="+mn-ea"/>
                                <a:cs typeface="+mn-cs"/>
                              </a:rPr>
                              <m:t>á</m:t>
                            </m:r>
                            <m:r>
                              <a:rPr lang="es-ES" sz="900" b="0" i="1">
                                <a:solidFill>
                                  <a:schemeClr val="tx1"/>
                                </a:solidFill>
                                <a:effectLst/>
                                <a:latin typeface="Cambria Math" panose="02040503050406030204" pitchFamily="18" charset="0"/>
                                <a:ea typeface="+mn-ea"/>
                                <a:cs typeface="+mn-cs"/>
                              </a:rPr>
                              <m:t>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91E9809C-85D3-4150-8EAF-2B73B5E212A0}"/>
                </a:ext>
              </a:extLst>
            </xdr:cNvPr>
            <xdr:cNvSpPr txBox="1"/>
          </xdr:nvSpPr>
          <xdr:spPr>
            <a:xfrm>
              <a:off x="1709905" y="4973583"/>
              <a:ext cx="11094065" cy="5228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𝑒𝑛𝑡𝑟𝑒 5 𝑦 80 𝑎ñ𝑜𝑠 𝑜 𝑚𝑎𝑠 𝑐𝑜𝑛 𝑠𝑢𝑖𝑐𝑖𝑑𝑖𝑜 𝑐𝑜𝑛𝑠𝑢𝑚𝑎𝑑𝑜)/(𝑇𝑜𝑡𝑎𝑙 𝑑𝑒 𝑚𝑢𝑗𝑒𝑟𝑒𝑠</a:t>
              </a:r>
              <a:r>
                <a:rPr lang="es-ES" sz="900" b="0" i="0">
                  <a:latin typeface="Cambria Math" panose="02040503050406030204" pitchFamily="18" charset="0"/>
                </a:rPr>
                <a:t> 𝑒𝑛𝑡𝑟𝑒 5 𝑦 80 𝑎ñ𝑜𝑠 𝑜 𝑚á𝑠</a:t>
              </a:r>
              <a:r>
                <a:rPr lang="es-CO" sz="900" b="0" i="0">
                  <a:latin typeface="Cambria Math" panose="02040503050406030204" pitchFamily="18" charset="0"/>
                </a:rPr>
                <a:t>)</a:t>
              </a:r>
              <a:r>
                <a:rPr lang="es-ES" sz="900" b="0" i="0">
                  <a:latin typeface="Cambria Math" panose="02040503050406030204" pitchFamily="18" charset="0"/>
                </a:rPr>
                <a:t>  ∗1.000−  (𝑁ú𝑚𝑒𝑟𝑜 𝑑𝑒 ℎ𝑜𝑚𝑏𝑟𝑒𝑠 𝑒𝑛𝑡𝑟𝑒 5 𝑦 80 𝑎ñ𝑜𝑠 𝑜 𝑚𝑎𝑠 𝑐𝑜𝑛 𝑠𝑢𝑖𝑐𝑖𝑑𝑖𝑜 𝑐𝑜𝑛𝑠𝑢𝑚𝑎𝑑𝑜)/(𝑇𝑜𝑡𝑎𝑙 𝑑𝑒 ℎ𝑜𝑚𝑏𝑟𝑒𝑠 𝑒𝑛𝑡𝑟𝑒 5 𝑦 80 𝑎ñ𝑜𝑠 𝑜 𝑚á𝑠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𝑒𝑛𝑡𝑟𝑒 5 𝑦 80 𝑎ñ𝑜𝑠 𝑜 𝑚𝑎𝑠 𝑐𝑜𝑛 𝑠𝑢𝑖𝑐𝑖𝑑𝑖𝑜 𝑐𝑜𝑛𝑠𝑢𝑚𝑎𝑑𝑜)/(𝑇𝑜𝑡𝑎𝑙 𝑑𝑒 ℎ𝑜𝑚𝑏𝑟𝑒𝑠 𝑒𝑛𝑡𝑟𝑒 5 𝑦 80 𝑎ñ𝑜𝑠 𝑜 𝑚á𝑠)∗1.000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3" name="Grupo 2">
          <a:extLst>
            <a:ext uri="{FF2B5EF4-FFF2-40B4-BE49-F238E27FC236}">
              <a16:creationId xmlns:a16="http://schemas.microsoft.com/office/drawing/2014/main" id="{03177C62-F678-4076-B29D-4645F6C34673}"/>
            </a:ext>
          </a:extLst>
        </xdr:cNvPr>
        <xdr:cNvGrpSpPr/>
      </xdr:nvGrpSpPr>
      <xdr:grpSpPr>
        <a:xfrm>
          <a:off x="0" y="0"/>
          <a:ext cx="13705795" cy="2517321"/>
          <a:chOff x="0" y="0"/>
          <a:chExt cx="12845143" cy="2517321"/>
        </a:xfrm>
      </xdr:grpSpPr>
      <xdr:pic>
        <xdr:nvPicPr>
          <xdr:cNvPr id="4" name="Imagen 3">
            <a:extLst>
              <a:ext uri="{FF2B5EF4-FFF2-40B4-BE49-F238E27FC236}">
                <a16:creationId xmlns:a16="http://schemas.microsoft.com/office/drawing/2014/main" id="{6DEE8FD5-49D3-DB91-1058-3261072F1C7D}"/>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6" name="CuadroTexto 5">
            <a:extLst>
              <a:ext uri="{FF2B5EF4-FFF2-40B4-BE49-F238E27FC236}">
                <a16:creationId xmlns:a16="http://schemas.microsoft.com/office/drawing/2014/main" id="{6ECD8CD1-CDF0-45D7-E3C9-82FCE256D62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4.xml><?xml version="1.0" encoding="utf-8"?>
<xdr:wsDr xmlns:xdr="http://schemas.openxmlformats.org/drawingml/2006/spreadsheetDrawing" xmlns:a="http://schemas.openxmlformats.org/drawingml/2006/main">
  <xdr:oneCellAnchor>
    <xdr:from>
      <xdr:col>1</xdr:col>
      <xdr:colOff>455326</xdr:colOff>
      <xdr:row>18</xdr:row>
      <xdr:rowOff>49158</xdr:rowOff>
    </xdr:from>
    <xdr:ext cx="11094065" cy="4980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7F7D71D-5754-4627-A9E9-3C1EE6BFB48B}"/>
                </a:ext>
              </a:extLst>
            </xdr:cNvPr>
            <xdr:cNvSpPr txBox="1"/>
          </xdr:nvSpPr>
          <xdr:spPr>
            <a:xfrm>
              <a:off x="1617376" y="4973583"/>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𝑑𝑒𝑓𝑢𝑛𝑐𝑖𝑜𝑛𝑒𝑠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𝑒𝑛𝑓𝑒𝑟𝑚𝑒𝑑𝑎𝑑𝑒𝑠</m:t>
                            </m:r>
                            <m:r>
                              <a:rPr lang="es-CO" sz="900" i="1">
                                <a:latin typeface="Cambria Math" panose="02040503050406030204" pitchFamily="18" charset="0"/>
                              </a:rPr>
                              <m:t> </m:t>
                            </m:r>
                            <m:r>
                              <a:rPr lang="es-ES" sz="900" b="0" i="1">
                                <a:latin typeface="Cambria Math" panose="02040503050406030204" pitchFamily="18" charset="0"/>
                              </a:rPr>
                              <m:t>𝑐𝑒𝑟𝑒𝑏𝑟𝑜𝑣𝑎𝑠𝑐𝑢𝑙𝑎𝑟𝑒𝑠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𝑑𝑒𝑓𝑢𝑛𝑐𝑖𝑜𝑛𝑒𝑠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𝑒𝑛𝑓𝑒𝑟𝑚𝑒𝑑𝑎𝑑𝑒𝑠</m:t>
                            </m:r>
                            <m:r>
                              <a:rPr lang="es-ES" sz="900" b="0" i="1">
                                <a:latin typeface="Cambria Math" panose="02040503050406030204" pitchFamily="18" charset="0"/>
                              </a:rPr>
                              <m:t> </m:t>
                            </m:r>
                            <m:r>
                              <a:rPr lang="es-ES" sz="900" b="0" i="1">
                                <a:latin typeface="Cambria Math" panose="02040503050406030204" pitchFamily="18" charset="0"/>
                              </a:rPr>
                              <m:t>𝑐𝑎𝑟𝑑𝑖𝑜𝑣𝑎𝑠𝑐𝑢𝑙𝑎𝑟𝑒𝑠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𝑑𝑒𝑓𝑢𝑛𝑐𝑖𝑜𝑛𝑒𝑠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𝑝𝑜𝑟</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𝑒𝑛𝑓𝑒𝑟𝑚𝑒𝑑𝑎𝑑𝑒𝑠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𝑐𝑒𝑟𝑒𝑏𝑟𝑜𝑣𝑎𝑠𝑐𝑢𝑙𝑎𝑟𝑒𝑠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07F7D71D-5754-4627-A9E9-3C1EE6BFB48B}"/>
                </a:ext>
              </a:extLst>
            </xdr:cNvPr>
            <xdr:cNvSpPr txBox="1"/>
          </xdr:nvSpPr>
          <xdr:spPr>
            <a:xfrm>
              <a:off x="1617376" y="4973583"/>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𝑑𝑒𝑓𝑢𝑛𝑐𝑖𝑜𝑛𝑒𝑠 𝑑𝑒 𝑚𝑢𝑗𝑒𝑟𝑒𝑠 𝑝𝑜𝑟 𝑒𝑛𝑓𝑒𝑟𝑚𝑒𝑑𝑎𝑑𝑒𝑠 </a:t>
              </a:r>
              <a:r>
                <a:rPr lang="es-ES" sz="900" b="0" i="0">
                  <a:latin typeface="Cambria Math" panose="02040503050406030204" pitchFamily="18" charset="0"/>
                </a:rPr>
                <a:t>𝑐𝑒𝑟𝑒𝑏𝑟𝑜𝑣𝑎𝑠𝑐𝑢𝑙𝑎𝑟𝑒𝑠</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a:t>
              </a:r>
              <a:r>
                <a:rPr lang="es-ES" sz="900" b="0" i="0">
                  <a:latin typeface="Cambria Math" panose="02040503050406030204" pitchFamily="18" charset="0"/>
                </a:rPr>
                <a:t>∗1.000 −  (𝑁ú𝑚𝑒𝑟𝑜 𝑑𝑒 𝑑𝑒𝑓𝑢𝑛𝑐𝑖𝑜𝑛𝑒𝑠 𝑑𝑒 ℎ𝑜𝑚𝑏𝑟𝑒𝑠 𝑝𝑜𝑟 𝑒𝑛𝑓𝑒𝑟𝑚𝑒𝑑𝑎𝑑𝑒𝑠 𝑐𝑎𝑟𝑑𝑖𝑜𝑣𝑎𝑠𝑐𝑢𝑙𝑎𝑟𝑒𝑠)/(𝑇𝑜𝑡𝑎𝑙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𝑒𝑛𝑓𝑒𝑟𝑚𝑒𝑑𝑎𝑑𝑒𝑠 𝑐𝑒𝑟𝑒𝑏𝑟𝑜𝑣𝑎𝑠𝑐𝑢𝑙𝑎𝑟𝑒𝑠)/(𝑇𝑜𝑡𝑎𝑙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12</xdr:col>
      <xdr:colOff>659980</xdr:colOff>
      <xdr:row>71</xdr:row>
      <xdr:rowOff>145828</xdr:rowOff>
    </xdr:to>
    <xdr:pic>
      <xdr:nvPicPr>
        <xdr:cNvPr id="3" name="Imagen 2">
          <a:extLst>
            <a:ext uri="{FF2B5EF4-FFF2-40B4-BE49-F238E27FC236}">
              <a16:creationId xmlns:a16="http://schemas.microsoft.com/office/drawing/2014/main" id="{73F1528D-6949-46E6-B10A-A8EE79BE0269}"/>
            </a:ext>
          </a:extLst>
        </xdr:cNvPr>
        <xdr:cNvPicPr>
          <a:picLocks noChangeAspect="1"/>
        </xdr:cNvPicPr>
      </xdr:nvPicPr>
      <xdr:blipFill rotWithShape="1">
        <a:blip xmlns:r="http://schemas.openxmlformats.org/officeDocument/2006/relationships" r:embed="rId1"/>
        <a:srcRect r="1627"/>
        <a:stretch/>
      </xdr:blipFill>
      <xdr:spPr>
        <a:xfrm>
          <a:off x="0" y="15382875"/>
          <a:ext cx="13137730" cy="1479328"/>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93B024F2-107F-4807-AEFE-947C3FFBA873}"/>
            </a:ext>
          </a:extLst>
        </xdr:cNvPr>
        <xdr:cNvGrpSpPr/>
      </xdr:nvGrpSpPr>
      <xdr:grpSpPr>
        <a:xfrm>
          <a:off x="0" y="0"/>
          <a:ext cx="13634357" cy="2517321"/>
          <a:chOff x="0" y="0"/>
          <a:chExt cx="12845143" cy="2517321"/>
        </a:xfrm>
      </xdr:grpSpPr>
      <xdr:pic>
        <xdr:nvPicPr>
          <xdr:cNvPr id="6" name="Imagen 5">
            <a:extLst>
              <a:ext uri="{FF2B5EF4-FFF2-40B4-BE49-F238E27FC236}">
                <a16:creationId xmlns:a16="http://schemas.microsoft.com/office/drawing/2014/main" id="{59AB512E-17D5-5573-EE4F-E6616DC3A90D}"/>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847720D7-7549-2805-CD4F-E5DAB90F2E61}"/>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424543</xdr:colOff>
      <xdr:row>18</xdr:row>
      <xdr:rowOff>24582</xdr:rowOff>
    </xdr:from>
    <xdr:ext cx="11094065" cy="4980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3A36E640-5D91-4442-9006-C259A479EA5E}"/>
                </a:ext>
              </a:extLst>
            </xdr:cNvPr>
            <xdr:cNvSpPr txBox="1"/>
          </xdr:nvSpPr>
          <xdr:spPr>
            <a:xfrm>
              <a:off x="1502229" y="4727211"/>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𝑀𝑢𝑗𝑒𝑟𝑒𝑠</m:t>
                            </m:r>
                            <m:r>
                              <a:rPr lang="es-CO" sz="90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𝑐𝑢𝑒𝑛𝑡𝑎𝑛</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𝑝𝑙𝑎𝑛𝑒𝑠</m:t>
                            </m:r>
                            <m:r>
                              <a:rPr lang="es-ES" sz="900" b="0" i="1">
                                <a:latin typeface="Cambria Math" panose="02040503050406030204" pitchFamily="18" charset="0"/>
                              </a:rPr>
                              <m:t> </m:t>
                            </m:r>
                            <m:r>
                              <a:rPr lang="es-ES" sz="900" b="0" i="1">
                                <a:latin typeface="Cambria Math" panose="02040503050406030204" pitchFamily="18" charset="0"/>
                              </a:rPr>
                              <m:t>𝑣𝑜𝑙𝑢𝑛𝑡𝑎𝑟𝑖𝑜𝑠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𝑠𝑎𝑙𝑢𝑑</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𝐻𝑜𝑚𝑏𝑟𝑒𝑠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𝑐𝑢𝑒𝑛𝑡𝑎𝑛</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𝑝𝑙𝑎𝑛𝑒𝑠</m:t>
                            </m:r>
                            <m:r>
                              <a:rPr lang="es-ES" sz="900" b="0" i="1">
                                <a:latin typeface="Cambria Math" panose="02040503050406030204" pitchFamily="18" charset="0"/>
                              </a:rPr>
                              <m:t> </m:t>
                            </m:r>
                            <m:r>
                              <a:rPr lang="es-ES" sz="900" b="0" i="1">
                                <a:latin typeface="Cambria Math" panose="02040503050406030204" pitchFamily="18" charset="0"/>
                              </a:rPr>
                              <m:t>𝑣𝑜𝑙𝑢𝑛𝑡𝑎𝑟𝑖𝑜𝑠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𝑠𝑎𝑙𝑢𝑑</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CO" sz="900" i="1">
                                <a:latin typeface="Cambria Math" panose="02040503050406030204" pitchFamily="18" charset="0"/>
                              </a:rPr>
                            </m:ctrlPr>
                          </m:fPr>
                          <m:num>
                            <m:r>
                              <a:rPr lang="es-ES" sz="900" b="0" i="1">
                                <a:solidFill>
                                  <a:schemeClr val="tx1"/>
                                </a:solidFill>
                                <a:effectLst/>
                                <a:latin typeface="Cambria Math" panose="02040503050406030204" pitchFamily="18" charset="0"/>
                                <a:ea typeface="+mn-ea"/>
                                <a:cs typeface="+mn-cs"/>
                              </a:rPr>
                              <m:t>𝐻𝑜𝑚𝑏𝑟𝑒𝑠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𝑐𝑢𝑒𝑛𝑡𝑎𝑛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𝑝𝑙𝑎𝑛𝑒𝑠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𝑣𝑜𝑙𝑢𝑛𝑡𝑎𝑟𝑖𝑜𝑠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𝑠𝑎𝑙𝑢𝑑</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3A36E640-5D91-4442-9006-C259A479EA5E}"/>
                </a:ext>
              </a:extLst>
            </xdr:cNvPr>
            <xdr:cNvSpPr txBox="1"/>
          </xdr:nvSpPr>
          <xdr:spPr>
            <a:xfrm>
              <a:off x="1502229" y="4727211"/>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((𝑀𝑢𝑗𝑒𝑟𝑒𝑠 </a:t>
              </a:r>
              <a:r>
                <a:rPr lang="es-ES" sz="900" b="0" i="0">
                  <a:latin typeface="Cambria Math" panose="02040503050406030204" pitchFamily="18" charset="0"/>
                </a:rPr>
                <a:t>𝑞𝑢𝑒 𝑐𝑢𝑒𝑛𝑡𝑎𝑛 𝑐𝑜𝑛 𝑝𝑙𝑎𝑛𝑒𝑠 𝑣𝑜𝑙𝑢𝑛𝑡𝑎𝑟𝑖𝑜𝑠 𝑑𝑒 𝑠𝑎𝑙𝑢𝑑</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∗1.000 − (𝐻𝑜𝑚𝑏𝑟𝑒𝑠 𝑞𝑢𝑒 𝑐𝑢𝑒𝑛𝑡𝑎𝑛 𝑐𝑜𝑛 𝑝𝑙𝑎𝑛𝑒𝑠 𝑣𝑜𝑙𝑢𝑛𝑡𝑎𝑟𝑖𝑜𝑠 𝑑𝑒 𝑠𝑎𝑙𝑢𝑑)/(𝑇𝑜𝑡𝑎𝑙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𝐻𝑜𝑚𝑏𝑟𝑒𝑠 𝑞𝑢𝑒 𝑐𝑢𝑒𝑛𝑡𝑎𝑛 𝑐𝑜𝑛 𝑝𝑙𝑎𝑛𝑒𝑠 𝑣𝑜𝑙𝑢𝑛𝑡𝑎𝑟𝑖𝑜𝑠 𝑑𝑒 𝑠𝑎𝑙𝑢𝑑</a:t>
              </a:r>
              <a:r>
                <a:rPr lang="es-CO" sz="900" b="0" i="0">
                  <a:solidFill>
                    <a:schemeClr val="tx1"/>
                  </a:solidFill>
                  <a:effectLst/>
                  <a:latin typeface="Cambria Math" panose="02040503050406030204" pitchFamily="18" charset="0"/>
                  <a:ea typeface="+mn-ea"/>
                  <a:cs typeface="+mn-cs"/>
                </a:rPr>
                <a:t>)/(</a:t>
              </a:r>
              <a:r>
                <a:rPr lang="es-ES" sz="900" b="0" i="0">
                  <a:solidFill>
                    <a:schemeClr val="tx1"/>
                  </a:solidFill>
                  <a:effectLst/>
                  <a:latin typeface="Cambria Math" panose="02040503050406030204" pitchFamily="18" charset="0"/>
                  <a:ea typeface="+mn-ea"/>
                  <a:cs typeface="+mn-cs"/>
                </a:rPr>
                <a:t>𝑇𝑜𝑡𝑎𝑙 𝑑𝑒 ℎ𝑜𝑚𝑏𝑟𝑒𝑠 </a:t>
              </a:r>
              <a:r>
                <a:rPr lang="es-CO" sz="900" b="0" i="0">
                  <a:solidFill>
                    <a:schemeClr val="tx1"/>
                  </a:solidFill>
                  <a:effectLst/>
                  <a:latin typeface="Cambria Math" panose="02040503050406030204" pitchFamily="18" charset="0"/>
                  <a:ea typeface="+mn-ea"/>
                  <a:cs typeface="+mn-cs"/>
                </a:rPr>
                <a:t>)</a:t>
              </a:r>
              <a:r>
                <a:rPr lang="es-ES" sz="900" b="0" i="0">
                  <a:solidFill>
                    <a:schemeClr val="tx1"/>
                  </a:solidFill>
                  <a:effectLst/>
                  <a:latin typeface="Cambria Math" panose="02040503050406030204" pitchFamily="18" charset="0"/>
                  <a:ea typeface="+mn-ea"/>
                  <a:cs typeface="+mn-cs"/>
                </a:rPr>
                <a:t>∗1.000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13</xdr:col>
      <xdr:colOff>0</xdr:colOff>
      <xdr:row>71</xdr:row>
      <xdr:rowOff>163871</xdr:rowOff>
    </xdr:to>
    <xdr:pic>
      <xdr:nvPicPr>
        <xdr:cNvPr id="3" name="Imagen 2">
          <a:extLst>
            <a:ext uri="{FF2B5EF4-FFF2-40B4-BE49-F238E27FC236}">
              <a16:creationId xmlns:a16="http://schemas.microsoft.com/office/drawing/2014/main" id="{E6E33249-E35C-4DEE-B789-91C4E3ED3B17}"/>
            </a:ext>
          </a:extLst>
        </xdr:cNvPr>
        <xdr:cNvPicPr>
          <a:picLocks noChangeAspect="1"/>
        </xdr:cNvPicPr>
      </xdr:nvPicPr>
      <xdr:blipFill rotWithShape="1">
        <a:blip xmlns:r="http://schemas.openxmlformats.org/officeDocument/2006/relationships" r:embed="rId1"/>
        <a:srcRect r="1627"/>
        <a:stretch/>
      </xdr:blipFill>
      <xdr:spPr>
        <a:xfrm>
          <a:off x="0" y="13811250"/>
          <a:ext cx="13252450" cy="1408471"/>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2A496515-11AB-4C29-993E-50CCC11955B8}"/>
            </a:ext>
          </a:extLst>
        </xdr:cNvPr>
        <xdr:cNvGrpSpPr/>
      </xdr:nvGrpSpPr>
      <xdr:grpSpPr>
        <a:xfrm>
          <a:off x="0" y="0"/>
          <a:ext cx="13574826" cy="2517321"/>
          <a:chOff x="0" y="0"/>
          <a:chExt cx="12845143" cy="2517321"/>
        </a:xfrm>
      </xdr:grpSpPr>
      <xdr:pic>
        <xdr:nvPicPr>
          <xdr:cNvPr id="6" name="Imagen 5">
            <a:extLst>
              <a:ext uri="{FF2B5EF4-FFF2-40B4-BE49-F238E27FC236}">
                <a16:creationId xmlns:a16="http://schemas.microsoft.com/office/drawing/2014/main" id="{3BD683F4-EC73-4489-7542-8C92462B6CF2}"/>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B678099-9070-35C6-CB4B-5EB69FAFF152}"/>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455326</xdr:colOff>
      <xdr:row>18</xdr:row>
      <xdr:rowOff>38273</xdr:rowOff>
    </xdr:from>
    <xdr:ext cx="11094065" cy="443519"/>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C6D370A1-21EA-4BF7-B858-09785C125C1B}"/>
                </a:ext>
              </a:extLst>
            </xdr:cNvPr>
            <xdr:cNvSpPr txBox="1"/>
          </xdr:nvSpPr>
          <xdr:spPr>
            <a:xfrm>
              <a:off x="1685412" y="4740902"/>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𝑞𝑢𝑒</m:t>
                            </m:r>
                            <m:r>
                              <a:rPr lang="es-CO" sz="800" i="1">
                                <a:latin typeface="Cambria Math" panose="02040503050406030204" pitchFamily="18" charset="0"/>
                              </a:rPr>
                              <m:t> </m:t>
                            </m:r>
                            <m:r>
                              <a:rPr lang="es-CO" sz="800" i="1">
                                <a:latin typeface="Cambria Math" panose="02040503050406030204" pitchFamily="18" charset="0"/>
                              </a:rPr>
                              <m:t>𝑐𝑜𝑛𝑠𝑖𝑑𝑒𝑟𝑎𝑛</m:t>
                            </m:r>
                            <m:r>
                              <a:rPr lang="es-CO" sz="800" i="1">
                                <a:latin typeface="Cambria Math" panose="02040503050406030204" pitchFamily="18" charset="0"/>
                              </a:rPr>
                              <m:t> </m:t>
                            </m:r>
                            <m:r>
                              <a:rPr lang="es-CO" sz="800" i="1">
                                <a:latin typeface="Cambria Math" panose="02040503050406030204" pitchFamily="18" charset="0"/>
                              </a:rPr>
                              <m:t>𝑞𝑢𝑒</m:t>
                            </m:r>
                            <m:r>
                              <a:rPr lang="es-CO" sz="800" i="1">
                                <a:latin typeface="Cambria Math" panose="02040503050406030204" pitchFamily="18" charset="0"/>
                              </a:rPr>
                              <m:t> </m:t>
                            </m:r>
                            <m:r>
                              <a:rPr lang="es-CO" sz="800" i="1">
                                <a:latin typeface="Cambria Math" panose="02040503050406030204" pitchFamily="18" charset="0"/>
                              </a:rPr>
                              <m:t>𝑙𝑎</m:t>
                            </m:r>
                            <m:r>
                              <a:rPr lang="es-CO" sz="800" i="1">
                                <a:latin typeface="Cambria Math" panose="02040503050406030204" pitchFamily="18" charset="0"/>
                              </a:rPr>
                              <m:t> </m:t>
                            </m:r>
                            <m:r>
                              <a:rPr lang="es-CO" sz="800" i="1">
                                <a:latin typeface="Cambria Math" panose="02040503050406030204" pitchFamily="18" charset="0"/>
                              </a:rPr>
                              <m:t>𝑐𝑎𝑙𝑖𝑑𝑎𝑑</m:t>
                            </m:r>
                            <m:r>
                              <a:rPr lang="es-CO" sz="800" i="1">
                                <a:latin typeface="Cambria Math" panose="02040503050406030204" pitchFamily="18" charset="0"/>
                              </a:rPr>
                              <m:t> </m:t>
                            </m:r>
                            <m:r>
                              <a:rPr lang="es-CO" sz="800" i="1">
                                <a:latin typeface="Cambria Math" panose="02040503050406030204" pitchFamily="18" charset="0"/>
                              </a:rPr>
                              <m:t>𝑑𝑒𝑙</m:t>
                            </m:r>
                            <m:r>
                              <a:rPr lang="es-CO" sz="800" i="1">
                                <a:latin typeface="Cambria Math" panose="02040503050406030204" pitchFamily="18" charset="0"/>
                              </a:rPr>
                              <m:t> </m:t>
                            </m:r>
                            <m:r>
                              <a:rPr lang="es-CO" sz="800" i="1">
                                <a:latin typeface="Cambria Math" panose="02040503050406030204" pitchFamily="18" charset="0"/>
                              </a:rPr>
                              <m:t>𝑠𝑒𝑟𝑣𝑖𝑐𝑖𝑜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𝑠𝑎𝑙𝑢𝑑</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CO" sz="800" i="1">
                                <a:latin typeface="Cambria Math" panose="02040503050406030204" pitchFamily="18" charset="0"/>
                              </a:rPr>
                              <m:t>𝑙𝑎</m:t>
                            </m:r>
                            <m:r>
                              <a:rPr lang="es-CO" sz="800" i="1">
                                <a:latin typeface="Cambria Math" panose="02040503050406030204" pitchFamily="18" charset="0"/>
                              </a:rPr>
                              <m:t> </m:t>
                            </m:r>
                            <m:r>
                              <a:rPr lang="es-CO" sz="800" i="1">
                                <a:latin typeface="Cambria Math" panose="02040503050406030204" pitchFamily="18" charset="0"/>
                              </a:rPr>
                              <m:t>𝑞𝑢𝑒</m:t>
                            </m:r>
                            <m:r>
                              <a:rPr lang="es-CO" sz="800" i="1">
                                <a:latin typeface="Cambria Math" panose="02040503050406030204" pitchFamily="18" charset="0"/>
                              </a:rPr>
                              <m:t> </m:t>
                            </m:r>
                            <m:r>
                              <a:rPr lang="es-CO" sz="800" i="1">
                                <a:latin typeface="Cambria Math" panose="02040503050406030204" pitchFamily="18" charset="0"/>
                              </a:rPr>
                              <m:t>𝑠𝑒</m:t>
                            </m:r>
                            <m:r>
                              <a:rPr lang="es-CO" sz="800" i="1">
                                <a:latin typeface="Cambria Math" panose="02040503050406030204" pitchFamily="18" charset="0"/>
                              </a:rPr>
                              <m:t> </m:t>
                            </m:r>
                            <m:r>
                              <a:rPr lang="es-CO" sz="800" i="1">
                                <a:latin typeface="Cambria Math" panose="02040503050406030204" pitchFamily="18" charset="0"/>
                              </a:rPr>
                              <m:t>𝑒𝑛𝑐𝑢𝑒𝑛𝑡𝑟𝑎𝑛</m:t>
                            </m:r>
                            <m:r>
                              <a:rPr lang="es-CO" sz="800" i="1">
                                <a:latin typeface="Cambria Math" panose="02040503050406030204" pitchFamily="18" charset="0"/>
                              </a:rPr>
                              <m:t> </m:t>
                            </m:r>
                            <m:r>
                              <a:rPr lang="es-CO" sz="800" i="1">
                                <a:latin typeface="Cambria Math" panose="02040503050406030204" pitchFamily="18" charset="0"/>
                              </a:rPr>
                              <m:t>𝑎𝑓𝑖𝑙𝑖𝑎𝑑𝑎𝑠</m:t>
                            </m:r>
                            <m:r>
                              <a:rPr lang="es-CO" sz="800" i="1">
                                <a:latin typeface="Cambria Math" panose="02040503050406030204" pitchFamily="18" charset="0"/>
                              </a:rPr>
                              <m:t> </m:t>
                            </m:r>
                            <m:r>
                              <a:rPr lang="es-CO" sz="800" i="1">
                                <a:latin typeface="Cambria Math" panose="02040503050406030204" pitchFamily="18" charset="0"/>
                              </a:rPr>
                              <m:t>𝑒𝑠</m:t>
                            </m:r>
                            <m:r>
                              <a:rPr lang="es-CO" sz="800" i="1">
                                <a:latin typeface="Cambria Math" panose="02040503050406030204" pitchFamily="18" charset="0"/>
                              </a:rPr>
                              <m:t> </m:t>
                            </m:r>
                            <m:r>
                              <a:rPr lang="es-CO" sz="800" i="1">
                                <a:latin typeface="Cambria Math" panose="02040503050406030204" pitchFamily="18" charset="0"/>
                              </a:rPr>
                              <m:t>𝑚𝑎𝑙𝑎</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den>
                        </m:f>
                        <m:r>
                          <a:rPr lang="es-ES" sz="800" b="0" i="1">
                            <a:latin typeface="Cambria Math" panose="02040503050406030204" pitchFamily="18" charset="0"/>
                          </a:rPr>
                          <m:t> −  </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𝑐𝑜𝑛𝑠𝑖𝑑𝑒𝑟𝑎𝑛</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𝑙𝑎</m:t>
                            </m:r>
                            <m:r>
                              <a:rPr lang="es-ES" sz="800" b="0" i="1">
                                <a:latin typeface="Cambria Math" panose="02040503050406030204" pitchFamily="18" charset="0"/>
                              </a:rPr>
                              <m:t> </m:t>
                            </m:r>
                            <m:r>
                              <a:rPr lang="es-ES" sz="800" b="0" i="1">
                                <a:latin typeface="Cambria Math" panose="02040503050406030204" pitchFamily="18" charset="0"/>
                              </a:rPr>
                              <m:t>𝑐𝑎𝑙𝑖𝑑𝑎𝑑</m:t>
                            </m:r>
                            <m:r>
                              <a:rPr lang="es-ES" sz="800" b="0" i="1">
                                <a:latin typeface="Cambria Math" panose="02040503050406030204" pitchFamily="18" charset="0"/>
                              </a:rPr>
                              <m:t> </m:t>
                            </m:r>
                            <m:r>
                              <a:rPr lang="es-ES" sz="800" b="0" i="1">
                                <a:latin typeface="Cambria Math" panose="02040503050406030204" pitchFamily="18" charset="0"/>
                              </a:rPr>
                              <m:t>𝑑𝑒𝑙</m:t>
                            </m:r>
                            <m:r>
                              <a:rPr lang="es-ES" sz="800" b="0" i="1">
                                <a:latin typeface="Cambria Math" panose="02040503050406030204" pitchFamily="18" charset="0"/>
                              </a:rPr>
                              <m:t> </m:t>
                            </m:r>
                            <m:r>
                              <a:rPr lang="es-ES" sz="800" b="0" i="1">
                                <a:latin typeface="Cambria Math" panose="02040503050406030204" pitchFamily="18" charset="0"/>
                              </a:rPr>
                              <m:t>𝑠𝑒𝑟𝑣𝑖𝑐𝑖𝑜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𝑠𝑎𝑙𝑢𝑑</m:t>
                            </m:r>
                            <m:r>
                              <a:rPr lang="es-ES" sz="800" b="0" i="1">
                                <a:latin typeface="Cambria Math" panose="02040503050406030204" pitchFamily="18" charset="0"/>
                              </a:rPr>
                              <m:t> </m:t>
                            </m:r>
                            <m:r>
                              <a:rPr lang="es-ES" sz="800" b="0" i="1">
                                <a:latin typeface="Cambria Math" panose="02040503050406030204" pitchFamily="18" charset="0"/>
                              </a:rPr>
                              <m:t>𝑒𝑛</m:t>
                            </m:r>
                            <m:r>
                              <a:rPr lang="es-ES" sz="800" b="0" i="1">
                                <a:latin typeface="Cambria Math" panose="02040503050406030204" pitchFamily="18" charset="0"/>
                              </a:rPr>
                              <m:t> </m:t>
                            </m:r>
                            <m:r>
                              <a:rPr lang="es-ES" sz="800" b="0" i="1">
                                <a:latin typeface="Cambria Math" panose="02040503050406030204" pitchFamily="18" charset="0"/>
                              </a:rPr>
                              <m:t>𝑙𝑎</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𝑠𝑒</m:t>
                            </m:r>
                            <m:r>
                              <a:rPr lang="es-ES" sz="800" b="0" i="1">
                                <a:latin typeface="Cambria Math" panose="02040503050406030204" pitchFamily="18" charset="0"/>
                              </a:rPr>
                              <m:t> </m:t>
                            </m:r>
                            <m:r>
                              <a:rPr lang="es-ES" sz="800" b="0" i="1">
                                <a:latin typeface="Cambria Math" panose="02040503050406030204" pitchFamily="18" charset="0"/>
                              </a:rPr>
                              <m:t>𝑒𝑛𝑐𝑢𝑒𝑛𝑡𝑟𝑎𝑛</m:t>
                            </m:r>
                            <m:r>
                              <a:rPr lang="es-ES" sz="800" b="0" i="1">
                                <a:latin typeface="Cambria Math" panose="02040503050406030204" pitchFamily="18" charset="0"/>
                              </a:rPr>
                              <m:t> </m:t>
                            </m:r>
                            <m:r>
                              <a:rPr lang="es-ES" sz="800" b="0" i="1">
                                <a:latin typeface="Cambria Math" panose="02040503050406030204" pitchFamily="18" charset="0"/>
                              </a:rPr>
                              <m:t>𝑎𝑓𝑖𝑙𝑖𝑎𝑑𝑜𝑠</m:t>
                            </m:r>
                            <m:r>
                              <a:rPr lang="es-ES" sz="800" b="0" i="1">
                                <a:latin typeface="Cambria Math" panose="02040503050406030204" pitchFamily="18" charset="0"/>
                              </a:rPr>
                              <m:t> </m:t>
                            </m:r>
                            <m:r>
                              <a:rPr lang="es-ES" sz="800" b="0" i="1">
                                <a:latin typeface="Cambria Math" panose="02040503050406030204" pitchFamily="18" charset="0"/>
                              </a:rPr>
                              <m:t>𝑒𝑠</m:t>
                            </m:r>
                            <m:r>
                              <a:rPr lang="es-ES" sz="800" b="0" i="1">
                                <a:latin typeface="Cambria Math" panose="02040503050406030204" pitchFamily="18" charset="0"/>
                              </a:rPr>
                              <m:t> </m:t>
                            </m:r>
                            <m:r>
                              <a:rPr lang="es-ES" sz="800" b="0" i="1">
                                <a:latin typeface="Cambria Math" panose="02040503050406030204" pitchFamily="18" charset="0"/>
                              </a:rPr>
                              <m:t>𝑚𝑎𝑙𝑎</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den>
                        </m:f>
                      </m:num>
                      <m:den>
                        <m:r>
                          <a:rPr lang="es-CO" sz="800" i="1">
                            <a:latin typeface="Cambria Math" panose="02040503050406030204" pitchFamily="18" charset="0"/>
                          </a:rPr>
                          <m:t> </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𝑁</m:t>
                            </m:r>
                            <m:r>
                              <a:rPr lang="es-ES" sz="800" b="0" i="1">
                                <a:solidFill>
                                  <a:schemeClr val="tx1"/>
                                </a:solidFill>
                                <a:effectLst/>
                                <a:latin typeface="Cambria Math" panose="02040503050406030204" pitchFamily="18" charset="0"/>
                                <a:ea typeface="+mn-ea"/>
                                <a:cs typeface="+mn-cs"/>
                              </a:rPr>
                              <m:t>ú</m:t>
                            </m:r>
                            <m:r>
                              <a:rPr lang="es-ES" sz="800" b="0" i="1">
                                <a:solidFill>
                                  <a:schemeClr val="tx1"/>
                                </a:solidFill>
                                <a:effectLst/>
                                <a:latin typeface="Cambria Math" panose="02040503050406030204" pitchFamily="18" charset="0"/>
                                <a:ea typeface="+mn-ea"/>
                                <a:cs typeface="+mn-cs"/>
                              </a:rPr>
                              <m:t>𝑚𝑒𝑟𝑜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𝑞𝑢𝑒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𝑐𝑜𝑛𝑠𝑖𝑑𝑒𝑟𝑎𝑛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𝑞𝑢𝑒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𝑙𝑎</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𝑐𝑎𝑙𝑖𝑑𝑎𝑑</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𝑠𝑒𝑟𝑣𝑖𝑐𝑖𝑜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𝑠𝑎𝑙𝑢𝑑</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𝑒𝑛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𝑙𝑎</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𝑞𝑢𝑒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𝑒𝑛𝑐𝑢𝑒𝑛𝑡𝑟𝑎𝑛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𝑎𝑓𝑖𝑙𝑖𝑎𝑑𝑜𝑠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𝑚𝑎𝑙𝑎</m:t>
                            </m:r>
                          </m:num>
                          <m:den>
                            <m:r>
                              <a:rPr lang="es-ES" sz="800" b="0" i="1">
                                <a:solidFill>
                                  <a:schemeClr val="tx1"/>
                                </a:solidFill>
                                <a:effectLst/>
                                <a:latin typeface="Cambria Math" panose="02040503050406030204" pitchFamily="18" charset="0"/>
                                <a:ea typeface="+mn-ea"/>
                                <a:cs typeface="+mn-cs"/>
                              </a:rPr>
                              <m:t>𝑇𝑜𝑡𝑎𝑙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den>
                        </m:f>
                      </m:den>
                    </m:f>
                  </m:oMath>
                </m:oMathPara>
              </a14:m>
              <a:endParaRPr lang="es-CO" sz="800"/>
            </a:p>
          </xdr:txBody>
        </xdr:sp>
      </mc:Choice>
      <mc:Fallback xmlns="">
        <xdr:sp macro="" textlink="">
          <xdr:nvSpPr>
            <xdr:cNvPr id="5" name="CuadroTexto 4">
              <a:extLst>
                <a:ext uri="{FF2B5EF4-FFF2-40B4-BE49-F238E27FC236}">
                  <a16:creationId xmlns:a16="http://schemas.microsoft.com/office/drawing/2014/main" id="{C6D370A1-21EA-4BF7-B858-09785C125C1B}"/>
                </a:ext>
              </a:extLst>
            </xdr:cNvPr>
            <xdr:cNvSpPr txBox="1"/>
          </xdr:nvSpPr>
          <xdr:spPr>
            <a:xfrm>
              <a:off x="1685412" y="4740902"/>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𝑚𝑢𝑗𝑒𝑟𝑒𝑠 𝑞𝑢𝑒 𝑐𝑜𝑛𝑠𝑖𝑑𝑒𝑟𝑎𝑛 𝑞𝑢𝑒 𝑙𝑎 𝑐𝑎𝑙𝑖𝑑𝑎𝑑 𝑑𝑒𝑙 𝑠𝑒𝑟𝑣𝑖𝑐𝑖𝑜 𝑑𝑒 𝑠𝑎𝑙𝑢𝑑 𝑒𝑛 𝑙𝑎 𝑞𝑢𝑒 𝑠𝑒 𝑒𝑛𝑐𝑢𝑒𝑛𝑡𝑟𝑎𝑛 𝑎𝑓𝑖𝑙𝑖𝑎𝑑𝑎𝑠 𝑒𝑠 𝑚𝑎𝑙𝑎)/(𝑇𝑜𝑡𝑎𝑙 𝑑𝑒 𝑚𝑢𝑗𝑒𝑟𝑒𝑠)</a:t>
              </a:r>
              <a:r>
                <a:rPr lang="es-ES" sz="800" b="0" i="0">
                  <a:latin typeface="Cambria Math" panose="02040503050406030204" pitchFamily="18" charset="0"/>
                </a:rPr>
                <a:t>  −  (𝑁ú𝑚𝑒𝑟𝑜 𝑑𝑒 ℎ𝑜𝑚𝑏𝑟𝑒𝑠 𝑞𝑢𝑒 𝑐𝑜𝑛𝑠𝑖𝑑𝑒𝑟𝑎𝑛 𝑞𝑢𝑒 𝑙𝑎 𝑐𝑎𝑙𝑖𝑑𝑎𝑑 𝑑𝑒𝑙 𝑠𝑒𝑟𝑣𝑖𝑐𝑖𝑜 𝑑𝑒 𝑠𝑎𝑙𝑢𝑑 𝑒𝑛 𝑙𝑎 𝑞𝑢𝑒 𝑠𝑒 𝑒𝑛𝑐𝑢𝑒𝑛𝑡𝑟𝑎𝑛 𝑎𝑓𝑖𝑙𝑖𝑎𝑑𝑜𝑠 𝑒𝑠 𝑚𝑎𝑙𝑎)/(𝑇𝑜𝑡𝑎𝑙 𝑑𝑒 ℎ𝑜𝑚𝑏𝑟𝑒𝑠)</a:t>
              </a:r>
              <a:r>
                <a:rPr lang="es-CO" sz="800" b="0" i="0">
                  <a:latin typeface="Cambria Math" panose="02040503050406030204" pitchFamily="18" charset="0"/>
                </a:rPr>
                <a:t>)/(</a:t>
              </a:r>
              <a:r>
                <a:rPr lang="es-CO" sz="800" i="0">
                  <a:latin typeface="Cambria Math" panose="02040503050406030204" pitchFamily="18" charset="0"/>
                </a:rPr>
                <a:t> </a:t>
              </a:r>
              <a:r>
                <a:rPr lang="es-ES" sz="800" b="0" i="0">
                  <a:solidFill>
                    <a:schemeClr val="tx1"/>
                  </a:solidFill>
                  <a:effectLst/>
                  <a:latin typeface="Cambria Math" panose="02040503050406030204" pitchFamily="18" charset="0"/>
                  <a:ea typeface="+mn-ea"/>
                  <a:cs typeface="+mn-cs"/>
                </a:rPr>
                <a:t>(𝑁ú𝑚𝑒𝑟𝑜 𝑑𝑒 ℎ𝑜𝑚𝑏𝑟𝑒𝑠 𝑞𝑢𝑒 𝑐𝑜𝑛𝑠𝑖𝑑𝑒𝑟𝑎𝑛 𝑞𝑢𝑒 𝑙𝑎 𝑐𝑎𝑙𝑖𝑑𝑎𝑑 𝑑𝑒𝑙 𝑠𝑒𝑟𝑣𝑖𝑐𝑖𝑜 𝑑𝑒 𝑠𝑎𝑙𝑢𝑑 𝑒𝑛 𝑙𝑎 𝑞𝑢𝑒 𝑠𝑒 𝑒𝑛𝑐𝑢𝑒𝑛𝑡𝑟𝑎𝑛 𝑎𝑓𝑖𝑙𝑖𝑎𝑑𝑜𝑠 𝑒𝑠 𝑚𝑎𝑙𝑎)/(𝑇𝑜𝑡𝑎𝑙 𝑑𝑒 ℎ𝑜𝑚𝑏𝑟𝑒𝑠)</a:t>
              </a:r>
              <a:r>
                <a:rPr lang="es-CO" sz="800" b="0" i="0">
                  <a:solidFill>
                    <a:schemeClr val="tx1"/>
                  </a:solidFill>
                  <a:effectLst/>
                  <a:latin typeface="Cambria Math" panose="02040503050406030204" pitchFamily="18" charset="0"/>
                  <a:ea typeface="+mn-ea"/>
                  <a:cs typeface="+mn-cs"/>
                </a:rPr>
                <a:t>)</a:t>
              </a:r>
              <a:endParaRPr lang="es-CO" sz="800"/>
            </a:p>
          </xdr:txBody>
        </xdr:sp>
      </mc:Fallback>
    </mc:AlternateContent>
    <xdr:clientData/>
  </xdr:oneCellAnchor>
  <xdr:twoCellAnchor editAs="oneCell">
    <xdr:from>
      <xdr:col>0</xdr:col>
      <xdr:colOff>0</xdr:colOff>
      <xdr:row>64</xdr:row>
      <xdr:rowOff>0</xdr:rowOff>
    </xdr:from>
    <xdr:to>
      <xdr:col>12</xdr:col>
      <xdr:colOff>658359</xdr:colOff>
      <xdr:row>71</xdr:row>
      <xdr:rowOff>160696</xdr:rowOff>
    </xdr:to>
    <xdr:pic>
      <xdr:nvPicPr>
        <xdr:cNvPr id="7" name="Imagen 6">
          <a:extLst>
            <a:ext uri="{FF2B5EF4-FFF2-40B4-BE49-F238E27FC236}">
              <a16:creationId xmlns:a16="http://schemas.microsoft.com/office/drawing/2014/main" id="{01B72A95-8698-4057-9FB1-97961E6BDB00}"/>
            </a:ext>
          </a:extLst>
        </xdr:cNvPr>
        <xdr:cNvPicPr>
          <a:picLocks noChangeAspect="1"/>
        </xdr:cNvPicPr>
      </xdr:nvPicPr>
      <xdr:blipFill rotWithShape="1">
        <a:blip xmlns:r="http://schemas.openxmlformats.org/officeDocument/2006/relationships" r:embed="rId1"/>
        <a:srcRect r="1627"/>
        <a:stretch/>
      </xdr:blipFill>
      <xdr:spPr>
        <a:xfrm>
          <a:off x="0" y="13775531"/>
          <a:ext cx="13275469" cy="1414028"/>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5F8F1F6B-5B92-44E1-A86B-A75D8E5EFA07}"/>
            </a:ext>
          </a:extLst>
        </xdr:cNvPr>
        <xdr:cNvGrpSpPr/>
      </xdr:nvGrpSpPr>
      <xdr:grpSpPr>
        <a:xfrm>
          <a:off x="0" y="0"/>
          <a:ext cx="13729607" cy="2517321"/>
          <a:chOff x="0" y="0"/>
          <a:chExt cx="12845143" cy="2517321"/>
        </a:xfrm>
      </xdr:grpSpPr>
      <xdr:pic>
        <xdr:nvPicPr>
          <xdr:cNvPr id="3" name="Imagen 2">
            <a:extLst>
              <a:ext uri="{FF2B5EF4-FFF2-40B4-BE49-F238E27FC236}">
                <a16:creationId xmlns:a16="http://schemas.microsoft.com/office/drawing/2014/main" id="{C2F43A8D-951F-2E67-00E7-727BD0C9B39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6D8BA660-C0E2-A14C-2C78-D02A871A3E98}"/>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455326</xdr:colOff>
      <xdr:row>18</xdr:row>
      <xdr:rowOff>38273</xdr:rowOff>
    </xdr:from>
    <xdr:ext cx="11094065" cy="443519"/>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88EE009D-2405-4E27-89C5-3640020F9CAA}"/>
                </a:ext>
              </a:extLst>
            </xdr:cNvPr>
            <xdr:cNvSpPr txBox="1"/>
          </xdr:nvSpPr>
          <xdr:spPr>
            <a:xfrm>
              <a:off x="1684051" y="4962698"/>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𝑞𝑢𝑒</m:t>
                            </m:r>
                            <m:r>
                              <a:rPr lang="es-CO" sz="800" i="1">
                                <a:latin typeface="Cambria Math" panose="02040503050406030204" pitchFamily="18" charset="0"/>
                              </a:rPr>
                              <m:t> </m:t>
                            </m:r>
                            <m:r>
                              <a:rPr lang="es-ES" sz="800" b="0" i="1">
                                <a:latin typeface="Cambria Math" panose="02040503050406030204" pitchFamily="18" charset="0"/>
                              </a:rPr>
                              <m:t>𝑖𝑛𝑑𝑖𝑐𝑎𝑛</m:t>
                            </m:r>
                            <m:r>
                              <a:rPr lang="es-ES" sz="800" b="0" i="1">
                                <a:latin typeface="Cambria Math" panose="02040503050406030204" pitchFamily="18" charset="0"/>
                              </a:rPr>
                              <m:t> </m:t>
                            </m:r>
                            <m:r>
                              <a:rPr lang="es-ES" sz="800" b="0" i="1">
                                <a:latin typeface="Cambria Math" panose="02040503050406030204" pitchFamily="18" charset="0"/>
                              </a:rPr>
                              <m:t>𝑡𝑒𝑛𝑒𝑟</m:t>
                            </m:r>
                            <m:r>
                              <a:rPr lang="es-ES" sz="800" b="0" i="1">
                                <a:latin typeface="Cambria Math" panose="02040503050406030204" pitchFamily="18" charset="0"/>
                              </a:rPr>
                              <m:t> </m:t>
                            </m:r>
                            <m:r>
                              <a:rPr lang="es-ES" sz="800" b="0" i="1">
                                <a:latin typeface="Cambria Math" panose="02040503050406030204" pitchFamily="18" charset="0"/>
                              </a:rPr>
                              <m:t>𝑝𝑟𝑖𝑣𝑎𝑐𝑖</m:t>
                            </m:r>
                            <m:r>
                              <a:rPr lang="es-ES" sz="800" b="0" i="1">
                                <a:latin typeface="Cambria Math" panose="02040503050406030204" pitchFamily="18" charset="0"/>
                              </a:rPr>
                              <m:t>ó</m:t>
                            </m:r>
                            <m:r>
                              <a:rPr lang="es-ES" sz="800" b="0" i="1">
                                <a:latin typeface="Cambria Math" panose="02040503050406030204" pitchFamily="18" charset="0"/>
                              </a:rPr>
                              <m:t>𝑛</m:t>
                            </m:r>
                            <m:r>
                              <a:rPr lang="es-ES" sz="800" b="0" i="1">
                                <a:latin typeface="Cambria Math" panose="02040503050406030204" pitchFamily="18" charset="0"/>
                              </a:rPr>
                              <m:t> </m:t>
                            </m:r>
                            <m:r>
                              <a:rPr lang="es-ES" sz="800" b="0" i="1">
                                <a:latin typeface="Cambria Math" panose="02040503050406030204" pitchFamily="18" charset="0"/>
                              </a:rPr>
                              <m:t>𝑎𝑙</m:t>
                            </m:r>
                            <m:r>
                              <a:rPr lang="es-ES" sz="800" b="0" i="1">
                                <a:latin typeface="Cambria Math" panose="02040503050406030204" pitchFamily="18" charset="0"/>
                              </a:rPr>
                              <m:t> </m:t>
                            </m:r>
                            <m:r>
                              <a:rPr lang="es-ES" sz="800" b="0" i="1">
                                <a:latin typeface="Cambria Math" panose="02040503050406030204" pitchFamily="18" charset="0"/>
                              </a:rPr>
                              <m:t>𝑎𝑐𝑐𝑒𝑠𝑜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𝑠𝑎𝑙𝑢𝑑</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den>
                        </m:f>
                        <m:r>
                          <a:rPr lang="es-ES" sz="800" b="0" i="1">
                            <a:latin typeface="Cambria Math" panose="02040503050406030204" pitchFamily="18" charset="0"/>
                          </a:rPr>
                          <m:t> −  </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𝑖𝑛𝑑𝑖𝑐𝑎𝑛</m:t>
                            </m:r>
                            <m:r>
                              <a:rPr lang="es-ES" sz="800" b="0" i="1">
                                <a:latin typeface="Cambria Math" panose="02040503050406030204" pitchFamily="18" charset="0"/>
                              </a:rPr>
                              <m:t> </m:t>
                            </m:r>
                            <m:r>
                              <a:rPr lang="es-ES" sz="800" b="0" i="1">
                                <a:latin typeface="Cambria Math" panose="02040503050406030204" pitchFamily="18" charset="0"/>
                              </a:rPr>
                              <m:t>𝑡𝑒𝑛𝑒𝑟</m:t>
                            </m:r>
                            <m:r>
                              <a:rPr lang="es-ES" sz="800" b="0" i="1">
                                <a:latin typeface="Cambria Math" panose="02040503050406030204" pitchFamily="18" charset="0"/>
                              </a:rPr>
                              <m:t> </m:t>
                            </m:r>
                            <m:r>
                              <a:rPr lang="es-ES" sz="800" b="0" i="1">
                                <a:latin typeface="Cambria Math" panose="02040503050406030204" pitchFamily="18" charset="0"/>
                              </a:rPr>
                              <m:t>𝑝𝑟𝑖𝑣𝑎𝑐𝑖</m:t>
                            </m:r>
                            <m:r>
                              <a:rPr lang="es-ES" sz="800" b="0" i="1">
                                <a:latin typeface="Cambria Math" panose="02040503050406030204" pitchFamily="18" charset="0"/>
                              </a:rPr>
                              <m:t>ó</m:t>
                            </m:r>
                            <m:r>
                              <a:rPr lang="es-ES" sz="800" b="0" i="1">
                                <a:latin typeface="Cambria Math" panose="02040503050406030204" pitchFamily="18" charset="0"/>
                              </a:rPr>
                              <m:t>𝑛</m:t>
                            </m:r>
                            <m:r>
                              <a:rPr lang="es-ES" sz="800" b="0" i="1">
                                <a:latin typeface="Cambria Math" panose="02040503050406030204" pitchFamily="18" charset="0"/>
                              </a:rPr>
                              <m:t> </m:t>
                            </m:r>
                            <m:r>
                              <a:rPr lang="es-ES" sz="800" b="0" i="1">
                                <a:latin typeface="Cambria Math" panose="02040503050406030204" pitchFamily="18" charset="0"/>
                              </a:rPr>
                              <m:t>𝑎𝑙</m:t>
                            </m:r>
                            <m:r>
                              <a:rPr lang="es-ES" sz="800" b="0" i="1">
                                <a:latin typeface="Cambria Math" panose="02040503050406030204" pitchFamily="18" charset="0"/>
                              </a:rPr>
                              <m:t> </m:t>
                            </m:r>
                            <m:r>
                              <a:rPr lang="es-ES" sz="800" b="0" i="1">
                                <a:latin typeface="Cambria Math" panose="02040503050406030204" pitchFamily="18" charset="0"/>
                              </a:rPr>
                              <m:t>𝑎𝑐𝑐𝑒𝑠𝑜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𝑠𝑎𝑙𝑢𝑑</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den>
                        </m:f>
                      </m:num>
                      <m:den>
                        <m:r>
                          <a:rPr lang="es-CO" sz="800" i="1">
                            <a:latin typeface="Cambria Math" panose="02040503050406030204" pitchFamily="18" charset="0"/>
                          </a:rPr>
                          <m:t> </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𝑁</m:t>
                            </m:r>
                            <m:r>
                              <a:rPr lang="es-ES" sz="800" b="0" i="1">
                                <a:solidFill>
                                  <a:schemeClr val="tx1"/>
                                </a:solidFill>
                                <a:effectLst/>
                                <a:latin typeface="Cambria Math" panose="02040503050406030204" pitchFamily="18" charset="0"/>
                                <a:ea typeface="+mn-ea"/>
                                <a:cs typeface="+mn-cs"/>
                              </a:rPr>
                              <m:t>ú</m:t>
                            </m:r>
                            <m:r>
                              <a:rPr lang="es-ES" sz="800" b="0" i="1">
                                <a:solidFill>
                                  <a:schemeClr val="tx1"/>
                                </a:solidFill>
                                <a:effectLst/>
                                <a:latin typeface="Cambria Math" panose="02040503050406030204" pitchFamily="18" charset="0"/>
                                <a:ea typeface="+mn-ea"/>
                                <a:cs typeface="+mn-cs"/>
                              </a:rPr>
                              <m:t>𝑚𝑒𝑟𝑜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𝑞𝑢𝑒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𝑖𝑛𝑑𝑖𝑐𝑎𝑛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𝑡𝑒𝑛𝑒𝑟</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𝑝𝑟𝑖𝑣𝑎𝑐𝑖</m:t>
                            </m:r>
                            <m:r>
                              <a:rPr lang="es-ES" sz="800" b="0" i="1">
                                <a:solidFill>
                                  <a:schemeClr val="tx1"/>
                                </a:solidFill>
                                <a:effectLst/>
                                <a:latin typeface="Cambria Math" panose="02040503050406030204" pitchFamily="18" charset="0"/>
                                <a:ea typeface="+mn-ea"/>
                                <a:cs typeface="+mn-cs"/>
                              </a:rPr>
                              <m:t>ó</m:t>
                            </m:r>
                            <m:r>
                              <a:rPr lang="es-ES" sz="800" b="0" i="1">
                                <a:solidFill>
                                  <a:schemeClr val="tx1"/>
                                </a:solidFill>
                                <a:effectLst/>
                                <a:latin typeface="Cambria Math" panose="02040503050406030204" pitchFamily="18" charset="0"/>
                                <a:ea typeface="+mn-ea"/>
                                <a:cs typeface="+mn-cs"/>
                              </a:rPr>
                              <m:t>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𝑎𝑙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𝑎𝑐𝑐𝑒𝑠𝑜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𝑠𝑎𝑙𝑢𝑑</m:t>
                            </m:r>
                          </m:num>
                          <m:den>
                            <m:r>
                              <a:rPr lang="es-ES" sz="800" b="0" i="1">
                                <a:solidFill>
                                  <a:schemeClr val="tx1"/>
                                </a:solidFill>
                                <a:effectLst/>
                                <a:latin typeface="Cambria Math" panose="02040503050406030204" pitchFamily="18" charset="0"/>
                                <a:ea typeface="+mn-ea"/>
                                <a:cs typeface="+mn-cs"/>
                              </a:rPr>
                              <m:t>𝑇𝑜𝑡𝑎𝑙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den>
                        </m:f>
                      </m:den>
                    </m:f>
                  </m:oMath>
                </m:oMathPara>
              </a14:m>
              <a:endParaRPr lang="es-CO" sz="800"/>
            </a:p>
          </xdr:txBody>
        </xdr:sp>
      </mc:Choice>
      <mc:Fallback xmlns="">
        <xdr:sp macro="" textlink="">
          <xdr:nvSpPr>
            <xdr:cNvPr id="2" name="CuadroTexto 1">
              <a:extLst>
                <a:ext uri="{FF2B5EF4-FFF2-40B4-BE49-F238E27FC236}">
                  <a16:creationId xmlns:a16="http://schemas.microsoft.com/office/drawing/2014/main" id="{88EE009D-2405-4E27-89C5-3640020F9CAA}"/>
                </a:ext>
              </a:extLst>
            </xdr:cNvPr>
            <xdr:cNvSpPr txBox="1"/>
          </xdr:nvSpPr>
          <xdr:spPr>
            <a:xfrm>
              <a:off x="1684051" y="4962698"/>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𝑚𝑢𝑗𝑒𝑟𝑒𝑠 𝑞𝑢𝑒 </a:t>
              </a:r>
              <a:r>
                <a:rPr lang="es-ES" sz="800" b="0" i="0">
                  <a:latin typeface="Cambria Math" panose="02040503050406030204" pitchFamily="18" charset="0"/>
                </a:rPr>
                <a:t>𝑖𝑛𝑑𝑖𝑐𝑎𝑛 𝑡𝑒𝑛𝑒𝑟 𝑝𝑟𝑖𝑣𝑎𝑐𝑖ó𝑛 𝑎𝑙 𝑎𝑐𝑐𝑒𝑠𝑜 𝑑𝑒 𝑠𝑎𝑙𝑢𝑑</a:t>
              </a:r>
              <a:r>
                <a:rPr lang="es-CO" sz="800" b="0" i="0">
                  <a:latin typeface="Cambria Math" panose="02040503050406030204" pitchFamily="18" charset="0"/>
                </a:rPr>
                <a:t>)/(</a:t>
              </a:r>
              <a:r>
                <a:rPr lang="es-CO" sz="800" i="0">
                  <a:latin typeface="Cambria Math" panose="02040503050406030204" pitchFamily="18" charset="0"/>
                </a:rPr>
                <a:t>𝑇𝑜𝑡𝑎𝑙 𝑑𝑒 𝑚𝑢𝑗𝑒𝑟𝑒𝑠)</a:t>
              </a:r>
              <a:r>
                <a:rPr lang="es-ES" sz="800" b="0" i="0">
                  <a:latin typeface="Cambria Math" panose="02040503050406030204" pitchFamily="18" charset="0"/>
                </a:rPr>
                <a:t>  −  (𝑁ú𝑚𝑒𝑟𝑜 𝑑𝑒 ℎ𝑜𝑚𝑏𝑟𝑒𝑠 𝑞𝑢𝑒 𝑞𝑢𝑒 𝑖𝑛𝑑𝑖𝑐𝑎𝑛 𝑡𝑒𝑛𝑒𝑟 𝑝𝑟𝑖𝑣𝑎𝑐𝑖ó𝑛 𝑎𝑙 𝑎𝑐𝑐𝑒𝑠𝑜 𝑑𝑒 𝑠𝑎𝑙𝑢𝑑)/(𝑇𝑜𝑡𝑎𝑙 𝑑𝑒 ℎ𝑜𝑚𝑏𝑟𝑒𝑠)</a:t>
              </a:r>
              <a:r>
                <a:rPr lang="es-CO" sz="800" b="0" i="0">
                  <a:latin typeface="Cambria Math" panose="02040503050406030204" pitchFamily="18" charset="0"/>
                </a:rPr>
                <a:t>)/(</a:t>
              </a:r>
              <a:r>
                <a:rPr lang="es-CO" sz="800" i="0">
                  <a:latin typeface="Cambria Math" panose="02040503050406030204" pitchFamily="18" charset="0"/>
                </a:rPr>
                <a:t> </a:t>
              </a:r>
              <a:r>
                <a:rPr lang="es-ES" sz="800" b="0" i="0">
                  <a:solidFill>
                    <a:schemeClr val="tx1"/>
                  </a:solidFill>
                  <a:effectLst/>
                  <a:latin typeface="Cambria Math" panose="02040503050406030204" pitchFamily="18" charset="0"/>
                  <a:ea typeface="+mn-ea"/>
                  <a:cs typeface="+mn-cs"/>
                </a:rPr>
                <a:t>(𝑁ú𝑚𝑒𝑟𝑜 𝑑𝑒 ℎ𝑜𝑚𝑏𝑟𝑒𝑠 𝑞𝑢𝑒 𝑖𝑛𝑑𝑖𝑐𝑎𝑛 𝑡𝑒𝑛𝑒𝑟 𝑝𝑟𝑖𝑣𝑎𝑐𝑖ó𝑛 𝑎𝑙 𝑎𝑐𝑐𝑒𝑠𝑜 𝑑𝑒 𝑠𝑎𝑙𝑢𝑑)/(𝑇𝑜𝑡𝑎𝑙 𝑑𝑒 ℎ𝑜𝑚𝑏𝑟𝑒𝑠)</a:t>
              </a:r>
              <a:r>
                <a:rPr lang="es-CO" sz="800" b="0" i="0">
                  <a:solidFill>
                    <a:schemeClr val="tx1"/>
                  </a:solidFill>
                  <a:effectLst/>
                  <a:latin typeface="Cambria Math" panose="02040503050406030204" pitchFamily="18" charset="0"/>
                  <a:ea typeface="+mn-ea"/>
                  <a:cs typeface="+mn-cs"/>
                </a:rPr>
                <a:t>)</a:t>
              </a:r>
              <a:endParaRPr lang="es-CO" sz="800"/>
            </a:p>
          </xdr:txBody>
        </xdr:sp>
      </mc:Fallback>
    </mc:AlternateContent>
    <xdr:clientData/>
  </xdr:oneCellAnchor>
  <xdr:twoCellAnchor editAs="oneCell">
    <xdr:from>
      <xdr:col>0</xdr:col>
      <xdr:colOff>0</xdr:colOff>
      <xdr:row>64</xdr:row>
      <xdr:rowOff>0</xdr:rowOff>
    </xdr:from>
    <xdr:to>
      <xdr:col>12</xdr:col>
      <xdr:colOff>229734</xdr:colOff>
      <xdr:row>71</xdr:row>
      <xdr:rowOff>160696</xdr:rowOff>
    </xdr:to>
    <xdr:pic>
      <xdr:nvPicPr>
        <xdr:cNvPr id="3" name="Imagen 2">
          <a:extLst>
            <a:ext uri="{FF2B5EF4-FFF2-40B4-BE49-F238E27FC236}">
              <a16:creationId xmlns:a16="http://schemas.microsoft.com/office/drawing/2014/main" id="{338FE10A-D7C3-4153-BB4D-37BE1FAC0F4D}"/>
            </a:ext>
          </a:extLst>
        </xdr:cNvPr>
        <xdr:cNvPicPr>
          <a:picLocks noChangeAspect="1"/>
        </xdr:cNvPicPr>
      </xdr:nvPicPr>
      <xdr:blipFill rotWithShape="1">
        <a:blip xmlns:r="http://schemas.openxmlformats.org/officeDocument/2006/relationships" r:embed="rId1"/>
        <a:srcRect r="1627"/>
        <a:stretch/>
      </xdr:blipFill>
      <xdr:spPr>
        <a:xfrm>
          <a:off x="0" y="15382875"/>
          <a:ext cx="13231359" cy="1494196"/>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8195D40E-8072-4614-AF90-0A035A4A57AC}"/>
            </a:ext>
          </a:extLst>
        </xdr:cNvPr>
        <xdr:cNvGrpSpPr/>
      </xdr:nvGrpSpPr>
      <xdr:grpSpPr>
        <a:xfrm>
          <a:off x="0" y="0"/>
          <a:ext cx="13729607" cy="2517321"/>
          <a:chOff x="0" y="0"/>
          <a:chExt cx="12845143" cy="2517321"/>
        </a:xfrm>
      </xdr:grpSpPr>
      <xdr:pic>
        <xdr:nvPicPr>
          <xdr:cNvPr id="6" name="Imagen 5">
            <a:extLst>
              <a:ext uri="{FF2B5EF4-FFF2-40B4-BE49-F238E27FC236}">
                <a16:creationId xmlns:a16="http://schemas.microsoft.com/office/drawing/2014/main" id="{390F9890-48A1-B656-4F0B-93CBA9535CA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C7DF5D55-3087-EAE9-AC70-F8BF5E6D0ACF}"/>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oneCellAnchor>
    <xdr:from>
      <xdr:col>1</xdr:col>
      <xdr:colOff>487984</xdr:colOff>
      <xdr:row>18</xdr:row>
      <xdr:rowOff>5615</xdr:rowOff>
    </xdr:from>
    <xdr:ext cx="11094065" cy="4980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A792977-3DF0-406D-93A0-9A820D6D96E5}"/>
                </a:ext>
              </a:extLst>
            </xdr:cNvPr>
            <xdr:cNvSpPr txBox="1"/>
          </xdr:nvSpPr>
          <xdr:spPr>
            <a:xfrm>
              <a:off x="1652755" y="4708244"/>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𝑎𝑡𝑒𝑛𝑑𝑖𝑑𝑎𝑠</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𝑒𝑝𝑖𝑠𝑜𝑑𝑖𝑜𝑠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𝑑𝑒𝑝𝑟𝑒𝑠𝑖</m:t>
                            </m:r>
                            <m:r>
                              <a:rPr lang="es-CO" sz="900" i="1">
                                <a:latin typeface="Cambria Math" panose="02040503050406030204" pitchFamily="18" charset="0"/>
                              </a:rPr>
                              <m:t>ó</m:t>
                            </m:r>
                            <m:r>
                              <a:rPr lang="es-CO" sz="900" i="1">
                                <a:latin typeface="Cambria Math" panose="02040503050406030204" pitchFamily="18" charset="0"/>
                              </a:rPr>
                              <m:t>𝑛</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𝑎𝑡𝑒𝑛𝑑𝑖𝑑𝑜𝑠</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𝑒𝑝𝑖𝑠𝑜𝑑𝑖𝑜𝑠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𝑑𝑒𝑝𝑟𝑒𝑠𝑖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𝑎𝑡𝑒𝑛𝑑𝑖𝑑𝑜𝑠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𝑝𝑜𝑟</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𝑒𝑝𝑖𝑠𝑜𝑑𝑖𝑜𝑠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𝑑𝑒𝑝𝑟𝑒𝑠𝑖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7A792977-3DF0-406D-93A0-9A820D6D96E5}"/>
                </a:ext>
              </a:extLst>
            </xdr:cNvPr>
            <xdr:cNvSpPr txBox="1"/>
          </xdr:nvSpPr>
          <xdr:spPr>
            <a:xfrm>
              <a:off x="1652755" y="4708244"/>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𝑎𝑡𝑒𝑛𝑑𝑖𝑑𝑎𝑠 𝑝𝑜𝑟 𝑒𝑝𝑖𝑠𝑜𝑑𝑖𝑜𝑠 𝑑𝑒 𝑑𝑒𝑝𝑟𝑒𝑠𝑖ó𝑛)/(𝑇𝑜𝑡𝑎𝑙 𝑑𝑒 𝑚𝑢𝑗𝑒𝑟𝑒𝑠)</a:t>
              </a:r>
              <a:r>
                <a:rPr lang="es-ES" sz="900" b="0" i="0">
                  <a:latin typeface="Cambria Math" panose="02040503050406030204" pitchFamily="18" charset="0"/>
                </a:rPr>
                <a:t>∗1.000 −  (𝑁ú𝑚𝑒𝑟𝑜 𝑑𝑒 ℎ𝑜𝑚𝑏𝑟𝑒𝑠 𝑎𝑡𝑒𝑛𝑑𝑖𝑑𝑜𝑠 𝑝𝑜𝑟 𝑒𝑝𝑖𝑠𝑜𝑑𝑖𝑜𝑠 𝑑𝑒 𝑑𝑒𝑝𝑟𝑒𝑠𝑖ó𝑛)/(𝑇𝑜𝑡𝑎𝑙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𝑎𝑡𝑒𝑛𝑑𝑖𝑑𝑜𝑠 𝑝𝑜𝑟 𝑒𝑝𝑖𝑠𝑜𝑑𝑖𝑜𝑠 𝑑𝑒 𝑑𝑒𝑝𝑟𝑒𝑠𝑖ó𝑛)/(𝑇𝑜𝑡𝑎𝑙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12</xdr:col>
      <xdr:colOff>754175</xdr:colOff>
      <xdr:row>71</xdr:row>
      <xdr:rowOff>163871</xdr:rowOff>
    </xdr:to>
    <xdr:pic>
      <xdr:nvPicPr>
        <xdr:cNvPr id="7" name="Imagen 6">
          <a:extLst>
            <a:ext uri="{FF2B5EF4-FFF2-40B4-BE49-F238E27FC236}">
              <a16:creationId xmlns:a16="http://schemas.microsoft.com/office/drawing/2014/main" id="{2FF50969-9385-447B-A7FF-7F0E206F8E43}"/>
            </a:ext>
          </a:extLst>
        </xdr:cNvPr>
        <xdr:cNvPicPr>
          <a:picLocks noChangeAspect="1"/>
        </xdr:cNvPicPr>
      </xdr:nvPicPr>
      <xdr:blipFill rotWithShape="1">
        <a:blip xmlns:r="http://schemas.openxmlformats.org/officeDocument/2006/relationships" r:embed="rId1"/>
        <a:srcRect r="1627"/>
        <a:stretch/>
      </xdr:blipFill>
      <xdr:spPr>
        <a:xfrm>
          <a:off x="0" y="13775531"/>
          <a:ext cx="13311187" cy="1414028"/>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C7923E44-61E0-4C70-8A05-ECF407EBE7B8}"/>
            </a:ext>
          </a:extLst>
        </xdr:cNvPr>
        <xdr:cNvGrpSpPr/>
      </xdr:nvGrpSpPr>
      <xdr:grpSpPr>
        <a:xfrm>
          <a:off x="0" y="0"/>
          <a:ext cx="13670076" cy="2517321"/>
          <a:chOff x="0" y="0"/>
          <a:chExt cx="12845143" cy="2517321"/>
        </a:xfrm>
      </xdr:grpSpPr>
      <xdr:pic>
        <xdr:nvPicPr>
          <xdr:cNvPr id="3" name="Imagen 2">
            <a:extLst>
              <a:ext uri="{FF2B5EF4-FFF2-40B4-BE49-F238E27FC236}">
                <a16:creationId xmlns:a16="http://schemas.microsoft.com/office/drawing/2014/main" id="{0F75232E-EE1E-C46F-09FB-FA8FE9D2429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C387AEDF-6C6F-A923-4C1F-CBE80151EC8E}"/>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1</xdr:col>
      <xdr:colOff>564184</xdr:colOff>
      <xdr:row>18</xdr:row>
      <xdr:rowOff>38272</xdr:rowOff>
    </xdr:from>
    <xdr:ext cx="11094065" cy="4980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C01C71A2-A4BA-4927-93E3-CFBCF8139D40}"/>
                </a:ext>
              </a:extLst>
            </xdr:cNvPr>
            <xdr:cNvSpPr txBox="1"/>
          </xdr:nvSpPr>
          <xdr:spPr>
            <a:xfrm>
              <a:off x="1641870" y="4740901"/>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𝑢𝑠𝑎𝑛</m:t>
                            </m:r>
                            <m:r>
                              <a:rPr lang="es-CO" sz="900" i="1">
                                <a:latin typeface="Cambria Math" panose="02040503050406030204" pitchFamily="18" charset="0"/>
                              </a:rPr>
                              <m:t>  </m:t>
                            </m:r>
                            <m:r>
                              <a:rPr lang="es-CO" sz="900" i="1">
                                <a:latin typeface="Cambria Math" panose="02040503050406030204" pitchFamily="18" charset="0"/>
                              </a:rPr>
                              <m:t>𝑎𝑡𝑒𝑛𝑐𝑖</m:t>
                            </m:r>
                            <m:r>
                              <a:rPr lang="es-CO" sz="900" i="1">
                                <a:latin typeface="Cambria Math" panose="02040503050406030204" pitchFamily="18" charset="0"/>
                              </a:rPr>
                              <m:t>ó</m:t>
                            </m:r>
                            <m:r>
                              <a:rPr lang="es-CO" sz="900" i="1">
                                <a:latin typeface="Cambria Math" panose="02040503050406030204" pitchFamily="18" charset="0"/>
                              </a:rPr>
                              <m:t>𝑛</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𝑠𝑎𝑙𝑢𝑑</m:t>
                            </m:r>
                            <m:r>
                              <a:rPr lang="es-CO" sz="900" i="1">
                                <a:latin typeface="Cambria Math" panose="02040503050406030204" pitchFamily="18" charset="0"/>
                              </a:rPr>
                              <m:t> </m:t>
                            </m:r>
                            <m:r>
                              <a:rPr lang="es-CO" sz="900" i="1">
                                <a:latin typeface="Cambria Math" panose="02040503050406030204" pitchFamily="18" charset="0"/>
                              </a:rPr>
                              <m:t>𝑚𝑒𝑛𝑡𝑎𝑙</m:t>
                            </m:r>
                            <m:r>
                              <a:rPr lang="es-CO" sz="900" i="1">
                                <a:latin typeface="Cambria Math" panose="02040503050406030204" pitchFamily="18" charset="0"/>
                              </a:rPr>
                              <m:t> </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𝑢𝑠𝑎𝑛</m:t>
                            </m:r>
                            <m:r>
                              <a:rPr lang="es-ES" sz="900" b="0" i="1">
                                <a:latin typeface="Cambria Math" panose="02040503050406030204" pitchFamily="18" charset="0"/>
                              </a:rPr>
                              <m:t> </m:t>
                            </m:r>
                            <m:r>
                              <a:rPr lang="es-ES" sz="900" b="0" i="1">
                                <a:latin typeface="Cambria Math" panose="02040503050406030204" pitchFamily="18" charset="0"/>
                              </a:rPr>
                              <m:t>𝑎𝑡𝑒𝑛𝑐𝑖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𝑠𝑎𝑙𝑢𝑑</m:t>
                            </m:r>
                            <m:r>
                              <a:rPr lang="es-ES" sz="900" b="0" i="1">
                                <a:latin typeface="Cambria Math" panose="02040503050406030204" pitchFamily="18" charset="0"/>
                              </a:rPr>
                              <m:t> </m:t>
                            </m:r>
                            <m:r>
                              <a:rPr lang="es-ES" sz="900" b="0" i="1">
                                <a:latin typeface="Cambria Math" panose="02040503050406030204" pitchFamily="18" charset="0"/>
                              </a:rPr>
                              <m:t>𝑚𝑒𝑛𝑡𝑎𝑙</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𝑢𝑠𝑎𝑛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𝑎𝑡𝑒𝑛𝑐𝑖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𝑠𝑎𝑙𝑢𝑑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𝑚𝑒𝑛𝑡𝑎𝑙</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C01C71A2-A4BA-4927-93E3-CFBCF8139D40}"/>
                </a:ext>
              </a:extLst>
            </xdr:cNvPr>
            <xdr:cNvSpPr txBox="1"/>
          </xdr:nvSpPr>
          <xdr:spPr>
            <a:xfrm>
              <a:off x="1641870" y="4740901"/>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𝑢𝑠𝑎𝑛  𝑎𝑡𝑒𝑛𝑐𝑖ó𝑛 𝑑𝑒 𝑠𝑎𝑙𝑢𝑑 𝑚𝑒𝑛𝑡𝑎𝑙 )/(𝑇𝑜𝑡𝑎𝑙 𝑑𝑒 𝑚𝑢𝑗𝑒𝑟𝑒𝑠)</a:t>
              </a:r>
              <a:r>
                <a:rPr lang="es-ES" sz="900" b="0" i="0">
                  <a:latin typeface="Cambria Math" panose="02040503050406030204" pitchFamily="18" charset="0"/>
                </a:rPr>
                <a:t>  −  (𝑁ú𝑚𝑒𝑟𝑜 𝑑𝑒 ℎ𝑜𝑚𝑏𝑟𝑒𝑠 𝑞𝑢𝑒 𝑢𝑠𝑎𝑛 𝑎𝑡𝑒𝑛𝑐𝑖ó𝑛 𝑑𝑒 𝑠𝑎𝑙𝑢𝑑 𝑚𝑒𝑛𝑡𝑎𝑙)/(𝑇𝑜𝑡𝑎𝑙 𝑑𝑒 ℎ𝑜𝑚𝑏𝑟𝑒𝑠 )</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𝑢𝑠𝑎𝑛 𝑎𝑡𝑒𝑛𝑐𝑖ó𝑛 𝑑𝑒 𝑠𝑎𝑙𝑢𝑑 𝑚𝑒𝑛𝑡𝑎𝑙)/(𝑇𝑜𝑡𝑎𝑙 𝑑𝑒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10886</xdr:colOff>
      <xdr:row>64</xdr:row>
      <xdr:rowOff>32658</xdr:rowOff>
    </xdr:from>
    <xdr:to>
      <xdr:col>12</xdr:col>
      <xdr:colOff>745445</xdr:colOff>
      <xdr:row>72</xdr:row>
      <xdr:rowOff>22358</xdr:rowOff>
    </xdr:to>
    <xdr:pic>
      <xdr:nvPicPr>
        <xdr:cNvPr id="7" name="Imagen 6">
          <a:extLst>
            <a:ext uri="{FF2B5EF4-FFF2-40B4-BE49-F238E27FC236}">
              <a16:creationId xmlns:a16="http://schemas.microsoft.com/office/drawing/2014/main" id="{54F35B54-626E-4C48-8982-B85730296B98}"/>
            </a:ext>
          </a:extLst>
        </xdr:cNvPr>
        <xdr:cNvPicPr>
          <a:picLocks noChangeAspect="1"/>
        </xdr:cNvPicPr>
      </xdr:nvPicPr>
      <xdr:blipFill rotWithShape="1">
        <a:blip xmlns:r="http://schemas.openxmlformats.org/officeDocument/2006/relationships" r:embed="rId1"/>
        <a:srcRect r="1627"/>
        <a:stretch/>
      </xdr:blipFill>
      <xdr:spPr>
        <a:xfrm>
          <a:off x="10886" y="13694229"/>
          <a:ext cx="13296673" cy="1383071"/>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86FA0475-D56A-410C-BB58-AE97474F004C}"/>
            </a:ext>
          </a:extLst>
        </xdr:cNvPr>
        <xdr:cNvGrpSpPr/>
      </xdr:nvGrpSpPr>
      <xdr:grpSpPr>
        <a:xfrm>
          <a:off x="0" y="0"/>
          <a:ext cx="13670076" cy="2517321"/>
          <a:chOff x="0" y="0"/>
          <a:chExt cx="12845143" cy="2517321"/>
        </a:xfrm>
      </xdr:grpSpPr>
      <xdr:pic>
        <xdr:nvPicPr>
          <xdr:cNvPr id="3" name="Imagen 2">
            <a:extLst>
              <a:ext uri="{FF2B5EF4-FFF2-40B4-BE49-F238E27FC236}">
                <a16:creationId xmlns:a16="http://schemas.microsoft.com/office/drawing/2014/main" id="{73623D8B-7B45-4D81-933C-3D93C8E75A60}"/>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3885AE9F-7926-2411-68DB-8A725501EAD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oneCellAnchor>
    <xdr:from>
      <xdr:col>1</xdr:col>
      <xdr:colOff>575070</xdr:colOff>
      <xdr:row>18</xdr:row>
      <xdr:rowOff>38272</xdr:rowOff>
    </xdr:from>
    <xdr:ext cx="11094065" cy="4980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C850CD57-B725-4C7A-BB48-2BF048B001A2}"/>
                </a:ext>
              </a:extLst>
            </xdr:cNvPr>
            <xdr:cNvSpPr txBox="1"/>
          </xdr:nvSpPr>
          <xdr:spPr>
            <a:xfrm>
              <a:off x="1739841" y="4740901"/>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𝑐𝑜𝑛</m:t>
                            </m:r>
                            <m:r>
                              <a:rPr lang="es-CO" sz="900" i="1">
                                <a:latin typeface="Cambria Math" panose="02040503050406030204" pitchFamily="18" charset="0"/>
                              </a:rPr>
                              <m:t> </m:t>
                            </m:r>
                            <m:r>
                              <a:rPr lang="es-CO" sz="900" i="1">
                                <a:latin typeface="Cambria Math" panose="02040503050406030204" pitchFamily="18" charset="0"/>
                              </a:rPr>
                              <m:t>𝑖𝑛𝑡𝑒𝑛𝑡𝑜𝑠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𝑠𝑢𝑖𝑐𝑖𝑑𝑖𝑜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 ∗1.000−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𝑖𝑛𝑡𝑒𝑛𝑡𝑜𝑠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𝑠𝑢𝑖𝑐𝑖𝑑𝑖𝑜𝑠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𝑖𝑛𝑡𝑒𝑛𝑡𝑜𝑠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𝑠𝑢𝑖𝑐𝑖𝑑𝑖𝑜𝑠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C850CD57-B725-4C7A-BB48-2BF048B001A2}"/>
                </a:ext>
              </a:extLst>
            </xdr:cNvPr>
            <xdr:cNvSpPr txBox="1"/>
          </xdr:nvSpPr>
          <xdr:spPr>
            <a:xfrm>
              <a:off x="1739841" y="4740901"/>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𝑐𝑜𝑛 𝑖𝑛𝑡𝑒𝑛𝑡𝑜𝑠 𝑑𝑒 𝑠𝑢𝑖𝑐𝑖𝑑𝑖𝑜)/(𝑇𝑜𝑡𝑎𝑙 𝑑𝑒 𝑚𝑢𝑗𝑒𝑟𝑒𝑠)</a:t>
              </a:r>
              <a:r>
                <a:rPr lang="es-ES" sz="900" b="0" i="0">
                  <a:latin typeface="Cambria Math" panose="02040503050406030204" pitchFamily="18" charset="0"/>
                </a:rPr>
                <a:t>  ∗1.000−  (𝑁ú𝑚𝑒𝑟𝑜 𝑑𝑒 ℎ𝑜𝑚𝑏𝑟𝑒𝑠 𝑐𝑜𝑛 𝑖𝑛𝑡𝑒𝑛𝑡𝑜𝑠 𝑑𝑒 𝑠𝑢𝑖𝑐𝑖𝑑𝑖𝑜𝑠)/(𝑇𝑜𝑡𝑎𝑙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𝑐𝑜𝑛 𝑖𝑛𝑡𝑒𝑛𝑡𝑜𝑠 𝑑𝑒 𝑠𝑢𝑖𝑐𝑖𝑑𝑖𝑜𝑠)/(𝑇𝑜𝑡𝑎𝑙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13</xdr:col>
      <xdr:colOff>10886</xdr:colOff>
      <xdr:row>72</xdr:row>
      <xdr:rowOff>1140</xdr:rowOff>
    </xdr:to>
    <xdr:pic>
      <xdr:nvPicPr>
        <xdr:cNvPr id="7" name="Imagen 6">
          <a:extLst>
            <a:ext uri="{FF2B5EF4-FFF2-40B4-BE49-F238E27FC236}">
              <a16:creationId xmlns:a16="http://schemas.microsoft.com/office/drawing/2014/main" id="{3FE6B69D-4E13-45DC-92B4-C6CAEDC5D56E}"/>
            </a:ext>
          </a:extLst>
        </xdr:cNvPr>
        <xdr:cNvPicPr>
          <a:picLocks noChangeAspect="1"/>
        </xdr:cNvPicPr>
      </xdr:nvPicPr>
      <xdr:blipFill rotWithShape="1">
        <a:blip xmlns:r="http://schemas.openxmlformats.org/officeDocument/2006/relationships" r:embed="rId1"/>
        <a:srcRect r="1627"/>
        <a:stretch/>
      </xdr:blipFill>
      <xdr:spPr>
        <a:xfrm>
          <a:off x="0" y="13694229"/>
          <a:ext cx="13335000" cy="136185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171A155E-96D5-4D14-AA98-61FCA630BF0E}"/>
            </a:ext>
          </a:extLst>
        </xdr:cNvPr>
        <xdr:cNvGrpSpPr/>
      </xdr:nvGrpSpPr>
      <xdr:grpSpPr>
        <a:xfrm>
          <a:off x="0" y="0"/>
          <a:ext cx="13634357" cy="2517321"/>
          <a:chOff x="0" y="0"/>
          <a:chExt cx="12845143" cy="2517321"/>
        </a:xfrm>
      </xdr:grpSpPr>
      <xdr:pic>
        <xdr:nvPicPr>
          <xdr:cNvPr id="3" name="Imagen 2">
            <a:extLst>
              <a:ext uri="{FF2B5EF4-FFF2-40B4-BE49-F238E27FC236}">
                <a16:creationId xmlns:a16="http://schemas.microsoft.com/office/drawing/2014/main" id="{E5CA13E9-919F-E1C2-73FC-B9F3E94193A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404F9651-BADA-EFC8-F533-C97EBA3AD3FE}"/>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oneCellAnchor>
    <xdr:from>
      <xdr:col>1</xdr:col>
      <xdr:colOff>455326</xdr:colOff>
      <xdr:row>18</xdr:row>
      <xdr:rowOff>49158</xdr:rowOff>
    </xdr:from>
    <xdr:ext cx="11094065" cy="4980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8F0ABD02-FB5F-4FDD-AE0F-4DAC7955D341}"/>
                </a:ext>
              </a:extLst>
            </xdr:cNvPr>
            <xdr:cNvSpPr txBox="1"/>
          </xdr:nvSpPr>
          <xdr:spPr>
            <a:xfrm>
              <a:off x="1620097" y="4751787"/>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𝑑𝑒𝑓𝑢𝑛𝑐𝑖𝑜𝑛𝑒𝑠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𝑒𝑛𝑓𝑒𝑟𝑚𝑒𝑑𝑎𝑑𝑒𝑠</m:t>
                            </m:r>
                            <m:r>
                              <a:rPr lang="es-CO" sz="900" i="1">
                                <a:latin typeface="Cambria Math" panose="02040503050406030204" pitchFamily="18" charset="0"/>
                              </a:rPr>
                              <m:t> </m:t>
                            </m:r>
                            <m:r>
                              <a:rPr lang="es-CO" sz="900" i="1">
                                <a:latin typeface="Cambria Math" panose="02040503050406030204" pitchFamily="18" charset="0"/>
                              </a:rPr>
                              <m:t>𝑐𝑎𝑟𝑑𝑖𝑜𝑣𝑎𝑠𝑐𝑢𝑙𝑎𝑟𝑒𝑠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𝑑𝑒𝑓𝑢𝑛𝑐𝑖𝑜𝑛𝑒𝑠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𝑒𝑛𝑓𝑒𝑟𝑚𝑒𝑑𝑎𝑑𝑒𝑠</m:t>
                            </m:r>
                            <m:r>
                              <a:rPr lang="es-ES" sz="900" b="0" i="1">
                                <a:latin typeface="Cambria Math" panose="02040503050406030204" pitchFamily="18" charset="0"/>
                              </a:rPr>
                              <m:t> </m:t>
                            </m:r>
                            <m:r>
                              <a:rPr lang="es-ES" sz="900" b="0" i="1">
                                <a:latin typeface="Cambria Math" panose="02040503050406030204" pitchFamily="18" charset="0"/>
                              </a:rPr>
                              <m:t>𝑐𝑎𝑟𝑑𝑖𝑜𝑣𝑎𝑠𝑐𝑢𝑙𝑎𝑟𝑒𝑠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𝑑𝑒𝑓𝑢𝑛𝑐𝑖𝑜𝑛𝑒𝑠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𝑝𝑜𝑟</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𝑒𝑛𝑓𝑒𝑟𝑚𝑒𝑑𝑎𝑑𝑒𝑠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𝑐𝑎𝑟𝑑𝑖𝑜𝑣𝑎𝑠𝑐𝑢𝑙𝑎𝑟𝑒𝑠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8F0ABD02-FB5F-4FDD-AE0F-4DAC7955D341}"/>
                </a:ext>
              </a:extLst>
            </xdr:cNvPr>
            <xdr:cNvSpPr txBox="1"/>
          </xdr:nvSpPr>
          <xdr:spPr>
            <a:xfrm>
              <a:off x="1620097" y="4751787"/>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𝑑𝑒𝑓𝑢𝑛𝑐𝑖𝑜𝑛𝑒𝑠 𝑑𝑒 𝑚𝑢𝑗𝑒𝑟𝑒𝑠 𝑝𝑜𝑟 𝑒𝑛𝑓𝑒𝑟𝑚𝑒𝑑𝑎𝑑𝑒𝑠 𝑐𝑎𝑟𝑑𝑖𝑜𝑣𝑎𝑠𝑐𝑢𝑙𝑎𝑟𝑒𝑠)/(𝑇𝑜𝑡𝑎𝑙 𝑑𝑒 𝑚𝑢𝑗𝑒𝑟𝑒𝑠)</a:t>
              </a:r>
              <a:r>
                <a:rPr lang="es-ES" sz="900" b="0" i="0">
                  <a:latin typeface="Cambria Math" panose="02040503050406030204" pitchFamily="18" charset="0"/>
                </a:rPr>
                <a:t>∗1.000 −  (𝑁ú𝑚𝑒𝑟𝑜 𝑑𝑒 𝑑𝑒𝑓𝑢𝑛𝑐𝑖𝑜𝑛𝑒𝑠 𝑑𝑒 ℎ𝑜𝑚𝑏𝑟𝑒𝑠 𝑝𝑜𝑟 𝑒𝑛𝑓𝑒𝑟𝑚𝑒𝑑𝑎𝑑𝑒𝑠 𝑐𝑎𝑟𝑑𝑖𝑜𝑣𝑎𝑠𝑐𝑢𝑙𝑎𝑟𝑒𝑠)/(𝑇𝑜𝑡𝑎𝑙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𝑒𝑛𝑓𝑒𝑟𝑚𝑒𝑑𝑎𝑑𝑒𝑠 𝑐𝑎𝑟𝑑𝑖𝑜𝑣𝑎𝑠𝑐𝑢𝑙𝑎𝑟𝑒𝑠)/(𝑇𝑜𝑡𝑎𝑙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40820</xdr:rowOff>
    </xdr:from>
    <xdr:to>
      <xdr:col>12</xdr:col>
      <xdr:colOff>659980</xdr:colOff>
      <xdr:row>71</xdr:row>
      <xdr:rowOff>167598</xdr:rowOff>
    </xdr:to>
    <xdr:pic>
      <xdr:nvPicPr>
        <xdr:cNvPr id="7" name="Imagen 6">
          <a:extLst>
            <a:ext uri="{FF2B5EF4-FFF2-40B4-BE49-F238E27FC236}">
              <a16:creationId xmlns:a16="http://schemas.microsoft.com/office/drawing/2014/main" id="{5362BE15-2AE1-4C38-8288-F283A89438EB}"/>
            </a:ext>
          </a:extLst>
        </xdr:cNvPr>
        <xdr:cNvPicPr>
          <a:picLocks noChangeAspect="1"/>
        </xdr:cNvPicPr>
      </xdr:nvPicPr>
      <xdr:blipFill rotWithShape="1">
        <a:blip xmlns:r="http://schemas.openxmlformats.org/officeDocument/2006/relationships" r:embed="rId1"/>
        <a:srcRect r="1627"/>
        <a:stretch/>
      </xdr:blipFill>
      <xdr:spPr>
        <a:xfrm>
          <a:off x="0" y="16410213"/>
          <a:ext cx="13151337" cy="1479328"/>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EAD4E14F-BDF8-48BF-9096-523F65C1087C}"/>
            </a:ext>
          </a:extLst>
        </xdr:cNvPr>
        <xdr:cNvGrpSpPr/>
      </xdr:nvGrpSpPr>
      <xdr:grpSpPr>
        <a:xfrm>
          <a:off x="0" y="0"/>
          <a:ext cx="13634357" cy="2517321"/>
          <a:chOff x="0" y="0"/>
          <a:chExt cx="12845143" cy="2517321"/>
        </a:xfrm>
      </xdr:grpSpPr>
      <xdr:pic>
        <xdr:nvPicPr>
          <xdr:cNvPr id="3" name="Imagen 2">
            <a:extLst>
              <a:ext uri="{FF2B5EF4-FFF2-40B4-BE49-F238E27FC236}">
                <a16:creationId xmlns:a16="http://schemas.microsoft.com/office/drawing/2014/main" id="{5659EFB9-B60D-FE09-D4AC-D5C40FF639B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FC77B638-032A-8136-F7B4-822C00C1F865}"/>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oneCellAnchor>
    <xdr:from>
      <xdr:col>1</xdr:col>
      <xdr:colOff>585955</xdr:colOff>
      <xdr:row>18</xdr:row>
      <xdr:rowOff>27387</xdr:rowOff>
    </xdr:from>
    <xdr:ext cx="11094065" cy="4980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8E32B2A4-C7DA-4365-BDDD-19A75CC39067}"/>
                </a:ext>
              </a:extLst>
            </xdr:cNvPr>
            <xdr:cNvSpPr txBox="1"/>
          </xdr:nvSpPr>
          <xdr:spPr>
            <a:xfrm>
              <a:off x="1772498" y="4730016"/>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𝑑𝑒𝑓𝑢𝑛𝑐𝑖𝑜𝑛𝑒𝑠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𝑒𝑛𝑓𝑒𝑟𝑚𝑒𝑑𝑎𝑑𝑒𝑠</m:t>
                            </m:r>
                            <m:r>
                              <a:rPr lang="es-CO" sz="900" i="1">
                                <a:latin typeface="Cambria Math" panose="02040503050406030204" pitchFamily="18" charset="0"/>
                              </a:rPr>
                              <m:t> </m:t>
                            </m:r>
                            <m:r>
                              <a:rPr lang="es-CO" sz="900" i="1">
                                <a:latin typeface="Cambria Math" panose="02040503050406030204" pitchFamily="18" charset="0"/>
                              </a:rPr>
                              <m:t>𝑟𝑒𝑠𝑝𝑖𝑟𝑎𝑡𝑜𝑟𝑖𝑎𝑠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𝑑𝑒𝑓𝑢𝑛𝑐𝑖𝑜𝑛𝑒𝑠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𝑒𝑛𝑓𝑒𝑟𝑚𝑒𝑑𝑎𝑑𝑒𝑠</m:t>
                            </m:r>
                            <m:r>
                              <a:rPr lang="es-ES" sz="900" b="0" i="1">
                                <a:latin typeface="Cambria Math" panose="02040503050406030204" pitchFamily="18" charset="0"/>
                              </a:rPr>
                              <m:t> </m:t>
                            </m:r>
                            <m:r>
                              <a:rPr lang="es-ES" sz="900" b="0" i="1">
                                <a:latin typeface="Cambria Math" panose="02040503050406030204" pitchFamily="18" charset="0"/>
                              </a:rPr>
                              <m:t>𝑟𝑒𝑠𝑝𝑖𝑟𝑎𝑡𝑜𝑟𝑖𝑎𝑠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𝑑𝑒𝑓𝑢𝑛𝑐𝑖𝑜𝑛𝑒𝑠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𝑝𝑜𝑟</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𝑒𝑛𝑓𝑒𝑟𝑚𝑒𝑑𝑎𝑑𝑒𝑠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𝑟𝑒𝑠𝑝𝑖𝑟𝑎𝑡𝑜𝑟𝑖𝑎𝑠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8E32B2A4-C7DA-4365-BDDD-19A75CC39067}"/>
                </a:ext>
              </a:extLst>
            </xdr:cNvPr>
            <xdr:cNvSpPr txBox="1"/>
          </xdr:nvSpPr>
          <xdr:spPr>
            <a:xfrm>
              <a:off x="1772498" y="4730016"/>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𝑑𝑒𝑓𝑢𝑛𝑐𝑖𝑜𝑛𝑒𝑠 𝑑𝑒 𝑚𝑢𝑗𝑒𝑟𝑒𝑠 𝑝𝑜𝑟 𝑒𝑛𝑓𝑒𝑟𝑚𝑒𝑑𝑎𝑑𝑒𝑠 𝑟𝑒𝑠𝑝𝑖𝑟𝑎𝑡𝑜𝑟𝑖𝑎𝑠)/(𝑇𝑜𝑡𝑎𝑙 𝑑𝑒 𝑚𝑢𝑗𝑒𝑟𝑒𝑠)</a:t>
              </a:r>
              <a:r>
                <a:rPr lang="es-ES" sz="900" b="0" i="0">
                  <a:latin typeface="Cambria Math" panose="02040503050406030204" pitchFamily="18" charset="0"/>
                </a:rPr>
                <a:t>∗1.000 −  (𝑁ú𝑚𝑒𝑟𝑜 𝑑𝑒 𝑑𝑒𝑓𝑢𝑛𝑐𝑖𝑜𝑛𝑒𝑠 𝑑𝑒 ℎ𝑜𝑚𝑏𝑟𝑒𝑠 𝑝𝑜𝑟 𝑒𝑛𝑓𝑒𝑟𝑚𝑒𝑑𝑎𝑑𝑒𝑠 𝑟𝑒𝑠𝑝𝑖𝑟𝑎𝑡𝑜𝑟𝑖𝑎𝑠)/(𝑇𝑜𝑡𝑎𝑙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𝑒𝑛𝑓𝑒𝑟𝑚𝑒𝑑𝑎𝑑𝑒𝑠 𝑟𝑒𝑠𝑝𝑖𝑟𝑎𝑡𝑜𝑟𝑖𝑎𝑠)/(𝑇𝑜𝑡𝑎𝑙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12</xdr:col>
      <xdr:colOff>763020</xdr:colOff>
      <xdr:row>71</xdr:row>
      <xdr:rowOff>160696</xdr:rowOff>
    </xdr:to>
    <xdr:pic>
      <xdr:nvPicPr>
        <xdr:cNvPr id="7" name="Imagen 6">
          <a:extLst>
            <a:ext uri="{FF2B5EF4-FFF2-40B4-BE49-F238E27FC236}">
              <a16:creationId xmlns:a16="http://schemas.microsoft.com/office/drawing/2014/main" id="{2037260D-B737-44C8-B204-DEA19153567D}"/>
            </a:ext>
          </a:extLst>
        </xdr:cNvPr>
        <xdr:cNvPicPr>
          <a:picLocks noChangeAspect="1"/>
        </xdr:cNvPicPr>
      </xdr:nvPicPr>
      <xdr:blipFill rotWithShape="1">
        <a:blip xmlns:r="http://schemas.openxmlformats.org/officeDocument/2006/relationships" r:embed="rId1"/>
        <a:srcRect r="1627"/>
        <a:stretch/>
      </xdr:blipFill>
      <xdr:spPr>
        <a:xfrm>
          <a:off x="0" y="13775531"/>
          <a:ext cx="13346906" cy="141085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F22DBAD3-0363-4D3C-A500-4A5CA977A1CC}"/>
            </a:ext>
          </a:extLst>
        </xdr:cNvPr>
        <xdr:cNvGrpSpPr/>
      </xdr:nvGrpSpPr>
      <xdr:grpSpPr>
        <a:xfrm>
          <a:off x="0" y="0"/>
          <a:ext cx="13681982" cy="2517321"/>
          <a:chOff x="0" y="0"/>
          <a:chExt cx="12845143" cy="2517321"/>
        </a:xfrm>
      </xdr:grpSpPr>
      <xdr:pic>
        <xdr:nvPicPr>
          <xdr:cNvPr id="3" name="Imagen 2">
            <a:extLst>
              <a:ext uri="{FF2B5EF4-FFF2-40B4-BE49-F238E27FC236}">
                <a16:creationId xmlns:a16="http://schemas.microsoft.com/office/drawing/2014/main" id="{0835F031-B9E9-7CA9-2133-D9F3BBF3309C}"/>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00D2CF31-6EC1-8AA6-2420-9EE9BCCA71D6}"/>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44519-FF9C-4ED8-928C-FF5ED1E1C61D}">
  <dimension ref="A1:J998"/>
  <sheetViews>
    <sheetView tabSelected="1" topLeftCell="B1" zoomScale="70" zoomScaleNormal="70" workbookViewId="0">
      <selection activeCell="D1" sqref="D1"/>
    </sheetView>
  </sheetViews>
  <sheetFormatPr baseColWidth="10" defaultColWidth="13" defaultRowHeight="15" customHeight="1" x14ac:dyDescent="0.25"/>
  <cols>
    <col min="1" max="1" width="9" style="17" bestFit="1" customWidth="1"/>
    <col min="2" max="2" width="6.375" style="17" bestFit="1" customWidth="1"/>
    <col min="3" max="3" width="12.625" style="17" bestFit="1" customWidth="1"/>
    <col min="4" max="4" width="27.75" style="17" bestFit="1" customWidth="1"/>
    <col min="5" max="5" width="14.125" style="17" bestFit="1" customWidth="1"/>
    <col min="6" max="6" width="49.5" style="17" bestFit="1" customWidth="1"/>
    <col min="7" max="7" width="14.875" style="17" bestFit="1" customWidth="1"/>
    <col min="8" max="8" width="10.875" style="17" bestFit="1" customWidth="1"/>
    <col min="9" max="29" width="9.625" style="17" customWidth="1"/>
    <col min="30" max="16384" width="13" style="17"/>
  </cols>
  <sheetData>
    <row r="1" spans="1:10" ht="14.25" customHeight="1" x14ac:dyDescent="0.25">
      <c r="A1" s="15" t="s">
        <v>0</v>
      </c>
      <c r="B1" s="15" t="s">
        <v>1</v>
      </c>
      <c r="C1" s="15" t="s">
        <v>2</v>
      </c>
      <c r="D1" s="15" t="s">
        <v>3</v>
      </c>
      <c r="E1" s="16" t="s">
        <v>4</v>
      </c>
      <c r="F1" s="16" t="s">
        <v>5</v>
      </c>
      <c r="G1" s="16" t="s">
        <v>6</v>
      </c>
      <c r="H1" s="16" t="s">
        <v>7</v>
      </c>
    </row>
    <row r="2" spans="1:10" ht="14.25" customHeight="1" x14ac:dyDescent="0.25">
      <c r="A2" s="18" t="s">
        <v>8</v>
      </c>
      <c r="B2" s="18" t="s">
        <v>9</v>
      </c>
      <c r="C2" s="18" t="s">
        <v>10</v>
      </c>
      <c r="D2" s="18" t="s">
        <v>11</v>
      </c>
      <c r="E2" s="18" t="s">
        <v>12</v>
      </c>
      <c r="F2" s="18" t="s">
        <v>13</v>
      </c>
      <c r="G2" s="18" t="s">
        <v>14</v>
      </c>
      <c r="H2" s="18" t="s">
        <v>15</v>
      </c>
    </row>
    <row r="3" spans="1:10" ht="14.25" customHeight="1" x14ac:dyDescent="0.25">
      <c r="A3" s="18" t="s">
        <v>8</v>
      </c>
      <c r="B3" s="18" t="s">
        <v>9</v>
      </c>
      <c r="C3" s="18" t="s">
        <v>10</v>
      </c>
      <c r="D3" s="18" t="s">
        <v>11</v>
      </c>
      <c r="E3" s="18" t="s">
        <v>16</v>
      </c>
      <c r="F3" s="18" t="s">
        <v>17</v>
      </c>
      <c r="G3" s="18" t="s">
        <v>14</v>
      </c>
      <c r="H3" s="18" t="s">
        <v>15</v>
      </c>
      <c r="J3" s="23"/>
    </row>
    <row r="4" spans="1:10" ht="14.25" customHeight="1" x14ac:dyDescent="0.25">
      <c r="A4" s="18" t="s">
        <v>8</v>
      </c>
      <c r="B4" s="18" t="s">
        <v>9</v>
      </c>
      <c r="C4" s="18" t="s">
        <v>10</v>
      </c>
      <c r="D4" s="18" t="s">
        <v>11</v>
      </c>
      <c r="E4" s="18" t="s">
        <v>18</v>
      </c>
      <c r="F4" s="18" t="s">
        <v>19</v>
      </c>
      <c r="G4" s="18" t="s">
        <v>20</v>
      </c>
      <c r="H4" s="18" t="s">
        <v>15</v>
      </c>
    </row>
    <row r="5" spans="1:10" ht="14.25" customHeight="1" x14ac:dyDescent="0.25">
      <c r="A5" s="18" t="s">
        <v>8</v>
      </c>
      <c r="B5" s="18" t="s">
        <v>9</v>
      </c>
      <c r="C5" s="18" t="s">
        <v>10</v>
      </c>
      <c r="D5" s="18" t="s">
        <v>11</v>
      </c>
      <c r="E5" s="18" t="s">
        <v>21</v>
      </c>
      <c r="F5" s="18" t="s">
        <v>22</v>
      </c>
      <c r="G5" s="18" t="s">
        <v>20</v>
      </c>
      <c r="H5" s="18" t="s">
        <v>15</v>
      </c>
    </row>
    <row r="6" spans="1:10" ht="14.25" customHeight="1" x14ac:dyDescent="0.25">
      <c r="A6" s="18" t="s">
        <v>8</v>
      </c>
      <c r="B6" s="18" t="s">
        <v>9</v>
      </c>
      <c r="C6" s="18" t="s">
        <v>23</v>
      </c>
      <c r="D6" s="18" t="s">
        <v>24</v>
      </c>
      <c r="E6" s="18" t="s">
        <v>149</v>
      </c>
      <c r="F6" s="18" t="s">
        <v>26</v>
      </c>
      <c r="G6" s="18" t="s">
        <v>20</v>
      </c>
      <c r="H6" s="18" t="s">
        <v>15</v>
      </c>
    </row>
    <row r="7" spans="1:10" ht="14.25" customHeight="1" x14ac:dyDescent="0.25">
      <c r="A7" s="18" t="s">
        <v>8</v>
      </c>
      <c r="B7" s="18" t="s">
        <v>9</v>
      </c>
      <c r="C7" s="18" t="s">
        <v>23</v>
      </c>
      <c r="D7" s="18" t="s">
        <v>24</v>
      </c>
      <c r="E7" s="18" t="s">
        <v>150</v>
      </c>
      <c r="F7" s="18" t="s">
        <v>28</v>
      </c>
      <c r="G7" s="18" t="s">
        <v>14</v>
      </c>
      <c r="H7" s="18" t="s">
        <v>15</v>
      </c>
    </row>
    <row r="8" spans="1:10" ht="14.25" customHeight="1" x14ac:dyDescent="0.25">
      <c r="A8" s="18" t="s">
        <v>8</v>
      </c>
      <c r="B8" s="18" t="s">
        <v>9</v>
      </c>
      <c r="C8" s="18" t="s">
        <v>23</v>
      </c>
      <c r="D8" s="18" t="s">
        <v>24</v>
      </c>
      <c r="E8" s="18" t="s">
        <v>151</v>
      </c>
      <c r="F8" s="18" t="s">
        <v>30</v>
      </c>
      <c r="G8" s="18" t="s">
        <v>20</v>
      </c>
      <c r="H8" s="18" t="s">
        <v>15</v>
      </c>
    </row>
    <row r="9" spans="1:10" ht="14.25" customHeight="1" x14ac:dyDescent="0.25">
      <c r="A9" s="18" t="s">
        <v>8</v>
      </c>
      <c r="B9" s="18" t="s">
        <v>9</v>
      </c>
      <c r="C9" s="18" t="s">
        <v>31</v>
      </c>
      <c r="D9" s="18" t="s">
        <v>32</v>
      </c>
      <c r="E9" s="18" t="s">
        <v>25</v>
      </c>
      <c r="F9" s="18" t="s">
        <v>33</v>
      </c>
      <c r="G9" s="18" t="s">
        <v>20</v>
      </c>
      <c r="H9" s="18" t="s">
        <v>15</v>
      </c>
    </row>
    <row r="10" spans="1:10" ht="14.25" customHeight="1" x14ac:dyDescent="0.25">
      <c r="A10" s="18" t="s">
        <v>8</v>
      </c>
      <c r="B10" s="18" t="s">
        <v>9</v>
      </c>
      <c r="C10" s="18" t="s">
        <v>31</v>
      </c>
      <c r="D10" s="18" t="s">
        <v>32</v>
      </c>
      <c r="E10" s="18" t="s">
        <v>27</v>
      </c>
      <c r="F10" s="18" t="s">
        <v>34</v>
      </c>
      <c r="G10" s="18" t="s">
        <v>20</v>
      </c>
      <c r="H10" s="18" t="s">
        <v>15</v>
      </c>
    </row>
    <row r="11" spans="1:10" ht="14.25" customHeight="1" x14ac:dyDescent="0.25">
      <c r="A11" s="18" t="s">
        <v>8</v>
      </c>
      <c r="B11" s="18" t="s">
        <v>9</v>
      </c>
      <c r="C11" s="18" t="s">
        <v>31</v>
      </c>
      <c r="D11" s="18" t="s">
        <v>32</v>
      </c>
      <c r="E11" s="18" t="s">
        <v>29</v>
      </c>
      <c r="F11" s="18" t="s">
        <v>35</v>
      </c>
      <c r="G11" s="18" t="s">
        <v>20</v>
      </c>
      <c r="H11" s="18" t="s">
        <v>15</v>
      </c>
    </row>
    <row r="12" spans="1:10" ht="14.25" customHeight="1" x14ac:dyDescent="0.25">
      <c r="A12" s="18" t="s">
        <v>8</v>
      </c>
      <c r="B12" s="18" t="s">
        <v>9</v>
      </c>
      <c r="C12" s="18" t="s">
        <v>31</v>
      </c>
      <c r="D12" s="18" t="s">
        <v>32</v>
      </c>
      <c r="E12" s="18" t="s">
        <v>152</v>
      </c>
      <c r="F12" s="18" t="s">
        <v>36</v>
      </c>
      <c r="G12" s="18" t="s">
        <v>20</v>
      </c>
      <c r="H12" s="18" t="s">
        <v>15</v>
      </c>
    </row>
    <row r="13" spans="1:10" ht="14.25" customHeight="1" x14ac:dyDescent="0.25">
      <c r="A13" s="18" t="s">
        <v>8</v>
      </c>
      <c r="B13" s="18" t="s">
        <v>9</v>
      </c>
      <c r="C13" s="18" t="s">
        <v>31</v>
      </c>
      <c r="D13" s="18" t="s">
        <v>32</v>
      </c>
      <c r="E13" s="18" t="s">
        <v>153</v>
      </c>
      <c r="F13" s="18" t="s">
        <v>37</v>
      </c>
      <c r="G13" s="18" t="s">
        <v>20</v>
      </c>
      <c r="H13" s="18" t="s">
        <v>15</v>
      </c>
    </row>
    <row r="14" spans="1:10" ht="14.25" customHeight="1" x14ac:dyDescent="0.25">
      <c r="A14" s="18" t="s">
        <v>8</v>
      </c>
      <c r="B14" s="18" t="s">
        <v>9</v>
      </c>
      <c r="C14" s="18" t="s">
        <v>31</v>
      </c>
      <c r="D14" s="18" t="s">
        <v>32</v>
      </c>
      <c r="E14" s="18" t="s">
        <v>154</v>
      </c>
      <c r="F14" s="18" t="s">
        <v>38</v>
      </c>
      <c r="G14" s="18" t="s">
        <v>20</v>
      </c>
      <c r="H14" s="18" t="s">
        <v>15</v>
      </c>
    </row>
    <row r="15" spans="1:10" ht="14.25" customHeight="1" x14ac:dyDescent="0.25">
      <c r="A15" s="18" t="s">
        <v>8</v>
      </c>
      <c r="B15" s="18" t="s">
        <v>9</v>
      </c>
      <c r="C15" s="18" t="s">
        <v>31</v>
      </c>
      <c r="D15" s="18" t="s">
        <v>32</v>
      </c>
      <c r="E15" s="18" t="s">
        <v>155</v>
      </c>
      <c r="F15" s="18" t="s">
        <v>39</v>
      </c>
      <c r="G15" s="18" t="s">
        <v>20</v>
      </c>
      <c r="H15" s="18" t="s">
        <v>15</v>
      </c>
    </row>
    <row r="16" spans="1:10"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sheetData>
  <phoneticPr fontId="10" type="noConversion"/>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3597D-6969-415F-A054-4B8F35ABE542}">
  <sheetPr>
    <tabColor rgb="FF00B050"/>
  </sheetPr>
  <dimension ref="A1:Y64"/>
  <sheetViews>
    <sheetView zoomScale="80" zoomScaleNormal="80" workbookViewId="0"/>
  </sheetViews>
  <sheetFormatPr baseColWidth="10" defaultColWidth="10.625" defaultRowHeight="15" x14ac:dyDescent="0.25"/>
  <cols>
    <col min="1" max="1" width="15.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32</v>
      </c>
      <c r="I15" s="25"/>
      <c r="J15" s="25"/>
      <c r="K15" s="25"/>
      <c r="L15" s="25"/>
    </row>
    <row r="16" spans="1:12" s="4" customFormat="1" ht="43.9" customHeight="1" x14ac:dyDescent="0.25">
      <c r="A16" s="3" t="s">
        <v>5</v>
      </c>
      <c r="B16" s="25" t="s">
        <v>34</v>
      </c>
      <c r="C16" s="25"/>
      <c r="D16" s="25"/>
      <c r="E16" s="25"/>
      <c r="F16" s="25"/>
      <c r="G16" s="25"/>
      <c r="H16" s="25"/>
      <c r="I16" s="25"/>
      <c r="J16" s="25"/>
      <c r="K16" s="25"/>
      <c r="L16" s="25"/>
    </row>
    <row r="17" spans="1:14" s="4" customFormat="1" ht="43.9" customHeight="1" x14ac:dyDescent="0.25">
      <c r="A17" s="3" t="s">
        <v>41</v>
      </c>
      <c r="B17" s="25" t="s">
        <v>129</v>
      </c>
      <c r="C17" s="25"/>
      <c r="D17" s="25"/>
      <c r="E17" s="25"/>
      <c r="F17" s="25"/>
      <c r="G17" s="25"/>
      <c r="H17" s="25"/>
      <c r="I17" s="25"/>
      <c r="J17" s="25"/>
      <c r="K17" s="25"/>
      <c r="L17" s="25"/>
    </row>
    <row r="18" spans="1:14" s="4" customFormat="1" ht="43.9" customHeight="1" x14ac:dyDescent="0.25">
      <c r="A18" s="3" t="s">
        <v>43</v>
      </c>
      <c r="B18" s="25" t="s">
        <v>130</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164</v>
      </c>
      <c r="C20" s="31"/>
      <c r="D20" s="31"/>
      <c r="E20" s="31"/>
      <c r="F20" s="31"/>
      <c r="G20" s="31"/>
      <c r="H20" s="31"/>
      <c r="I20" s="31"/>
      <c r="J20" s="31"/>
      <c r="K20" s="31"/>
      <c r="L20" s="31"/>
    </row>
    <row r="21" spans="1:14" s="11" customFormat="1" ht="43.9" customHeight="1" x14ac:dyDescent="0.25">
      <c r="A21" s="10" t="s">
        <v>47</v>
      </c>
      <c r="B21" s="25" t="s">
        <v>126</v>
      </c>
      <c r="C21" s="25"/>
      <c r="D21" s="25"/>
      <c r="E21" s="21" t="s">
        <v>49</v>
      </c>
      <c r="F21" s="32" t="s">
        <v>127</v>
      </c>
      <c r="G21" s="33"/>
      <c r="H21" s="33"/>
      <c r="I21" s="34"/>
      <c r="J21" s="10" t="s">
        <v>51</v>
      </c>
      <c r="K21" s="35" t="s">
        <v>20</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0.67750658389103235</v>
      </c>
      <c r="D24" s="19">
        <v>0.68422200991804161</v>
      </c>
      <c r="E24" s="14">
        <f>(C24-D24)/D24</f>
        <v>-9.8146886970409634E-3</v>
      </c>
      <c r="F24" s="14">
        <f>ABS(E24)</f>
        <v>9.8146886970409634E-3</v>
      </c>
      <c r="G24" s="5">
        <f>RANK(F24,$F$24:$F$56,1)</f>
        <v>1</v>
      </c>
      <c r="H24" s="19">
        <v>0.68074692335099207</v>
      </c>
      <c r="I24" s="14">
        <f>H24/MAX($H$24:$H$56)</f>
        <v>0.59153125711849275</v>
      </c>
      <c r="J24" s="5">
        <f>RANK(I24,$I$24:$I$56,1)</f>
        <v>28</v>
      </c>
      <c r="K24" s="19">
        <f>I24*F24</f>
        <v>5.8056951431873028E-3</v>
      </c>
      <c r="L24" s="5">
        <f>RANK(K24,$K$24:$K$56,1)</f>
        <v>2</v>
      </c>
      <c r="M24" s="9">
        <f>IF(E24&gt;0,1,-1)</f>
        <v>-1</v>
      </c>
      <c r="N24" s="9">
        <f>K24*M24</f>
        <v>-5.8056951431873028E-3</v>
      </c>
    </row>
    <row r="25" spans="1:14" x14ac:dyDescent="0.25">
      <c r="A25" s="5">
        <v>8</v>
      </c>
      <c r="B25" s="5" t="s">
        <v>66</v>
      </c>
      <c r="C25" s="19">
        <v>0.53796034981359542</v>
      </c>
      <c r="D25" s="19">
        <v>0.6532628433009503</v>
      </c>
      <c r="E25" s="14">
        <f t="shared" ref="E25:E56" si="0">(C25-D25)/D25</f>
        <v>-0.17650245176157436</v>
      </c>
      <c r="F25" s="14">
        <f t="shared" ref="F25:F56" si="1">ABS(E25)</f>
        <v>0.17650245176157436</v>
      </c>
      <c r="G25" s="5">
        <f t="shared" ref="G25:G56" si="2">RANK(F25,$F$24:$F$56,1)</f>
        <v>19</v>
      </c>
      <c r="H25" s="19">
        <v>0.59424340081289351</v>
      </c>
      <c r="I25" s="14">
        <f t="shared" ref="I25:I56" si="3">H25/MAX($H$24:$H$56)</f>
        <v>0.51636450178413718</v>
      </c>
      <c r="J25" s="5">
        <f t="shared" ref="J25:J56" si="4">RANK(I25,$I$24:$I$56,1)</f>
        <v>27</v>
      </c>
      <c r="K25" s="19">
        <f t="shared" ref="K25:K56" si="5">I25*F25</f>
        <v>9.1139600567544055E-2</v>
      </c>
      <c r="L25" s="5">
        <f t="shared" ref="L25:L56" si="6">RANK(K25,$K$24:$K$56,1)</f>
        <v>24</v>
      </c>
      <c r="M25" s="9">
        <f t="shared" ref="M25:M56" si="7">IF(E25&gt;0,1,-1)</f>
        <v>-1</v>
      </c>
      <c r="N25" s="9">
        <f t="shared" ref="N25:N56" si="8">K25*M25</f>
        <v>-9.1139600567544055E-2</v>
      </c>
    </row>
    <row r="26" spans="1:14" x14ac:dyDescent="0.25">
      <c r="A26" s="5">
        <v>11</v>
      </c>
      <c r="B26" s="5" t="s">
        <v>119</v>
      </c>
      <c r="C26" s="19">
        <v>0.42615266895096793</v>
      </c>
      <c r="D26" s="19">
        <v>0.45871171988638104</v>
      </c>
      <c r="E26" s="14">
        <f t="shared" si="0"/>
        <v>-7.0979330860518913E-2</v>
      </c>
      <c r="F26" s="14">
        <f t="shared" si="1"/>
        <v>7.0979330860518913E-2</v>
      </c>
      <c r="G26" s="5">
        <f t="shared" si="2"/>
        <v>8</v>
      </c>
      <c r="H26" s="19">
        <v>0.44174476662711243</v>
      </c>
      <c r="I26" s="14">
        <f t="shared" si="3"/>
        <v>0.38385166082303701</v>
      </c>
      <c r="J26" s="5">
        <f t="shared" si="4"/>
        <v>14</v>
      </c>
      <c r="K26" s="19">
        <f t="shared" si="5"/>
        <v>2.7245534034918029E-2</v>
      </c>
      <c r="L26" s="5">
        <f t="shared" si="6"/>
        <v>7</v>
      </c>
      <c r="M26" s="9">
        <f t="shared" si="7"/>
        <v>-1</v>
      </c>
      <c r="N26" s="9">
        <f t="shared" si="8"/>
        <v>-2.7245534034918029E-2</v>
      </c>
    </row>
    <row r="27" spans="1:14" x14ac:dyDescent="0.25">
      <c r="A27" s="5">
        <v>13</v>
      </c>
      <c r="B27" s="5" t="s">
        <v>68</v>
      </c>
      <c r="C27" s="19">
        <v>0.50964753059430901</v>
      </c>
      <c r="D27" s="19">
        <v>0.52819048575589522</v>
      </c>
      <c r="E27" s="14">
        <f t="shared" si="0"/>
        <v>-3.5106567917537038E-2</v>
      </c>
      <c r="F27" s="14">
        <f t="shared" si="1"/>
        <v>3.5106567917537038E-2</v>
      </c>
      <c r="G27" s="5">
        <f t="shared" si="2"/>
        <v>4</v>
      </c>
      <c r="H27" s="19">
        <v>0.51884876092597143</v>
      </c>
      <c r="I27" s="14">
        <f t="shared" si="3"/>
        <v>0.45085074831350669</v>
      </c>
      <c r="J27" s="5">
        <f t="shared" si="4"/>
        <v>22</v>
      </c>
      <c r="K27" s="19">
        <f t="shared" si="5"/>
        <v>1.5827822416340519E-2</v>
      </c>
      <c r="L27" s="5">
        <f t="shared" si="6"/>
        <v>4</v>
      </c>
      <c r="M27" s="9">
        <f t="shared" si="7"/>
        <v>-1</v>
      </c>
      <c r="N27" s="9">
        <f t="shared" si="8"/>
        <v>-1.5827822416340519E-2</v>
      </c>
    </row>
    <row r="28" spans="1:14" x14ac:dyDescent="0.25">
      <c r="A28" s="5">
        <v>15</v>
      </c>
      <c r="B28" s="5" t="s">
        <v>69</v>
      </c>
      <c r="C28" s="19">
        <v>0.75375357121147646</v>
      </c>
      <c r="D28" s="19">
        <v>0.80685436044696923</v>
      </c>
      <c r="E28" s="14">
        <f t="shared" si="0"/>
        <v>-6.5812111625791772E-2</v>
      </c>
      <c r="F28" s="14">
        <f t="shared" si="1"/>
        <v>6.5812111625791772E-2</v>
      </c>
      <c r="G28" s="5">
        <f t="shared" si="2"/>
        <v>6</v>
      </c>
      <c r="H28" s="19">
        <v>0.77995072374499541</v>
      </c>
      <c r="I28" s="14">
        <f t="shared" si="3"/>
        <v>0.67773384833863748</v>
      </c>
      <c r="J28" s="5">
        <f t="shared" si="4"/>
        <v>30</v>
      </c>
      <c r="K28" s="19">
        <f t="shared" si="5"/>
        <v>4.460309567943984E-2</v>
      </c>
      <c r="L28" s="5">
        <f t="shared" si="6"/>
        <v>12</v>
      </c>
      <c r="M28" s="9">
        <f t="shared" si="7"/>
        <v>-1</v>
      </c>
      <c r="N28" s="9">
        <f t="shared" si="8"/>
        <v>-4.460309567943984E-2</v>
      </c>
    </row>
    <row r="29" spans="1:14" x14ac:dyDescent="0.25">
      <c r="A29" s="5">
        <v>17</v>
      </c>
      <c r="B29" s="5" t="s">
        <v>70</v>
      </c>
      <c r="C29" s="19">
        <v>0.74595630295871196</v>
      </c>
      <c r="D29" s="19">
        <v>0.9110457333023021</v>
      </c>
      <c r="E29" s="14">
        <f t="shared" si="0"/>
        <v>-0.18120871906746569</v>
      </c>
      <c r="F29" s="14">
        <f t="shared" si="1"/>
        <v>0.18120871906746569</v>
      </c>
      <c r="G29" s="5">
        <f t="shared" si="2"/>
        <v>20</v>
      </c>
      <c r="H29" s="19">
        <v>0.82573604900200326</v>
      </c>
      <c r="I29" s="14">
        <f t="shared" si="3"/>
        <v>0.71751875235779639</v>
      </c>
      <c r="J29" s="5">
        <f t="shared" si="4"/>
        <v>31</v>
      </c>
      <c r="K29" s="19">
        <f t="shared" si="5"/>
        <v>0.13002065402164242</v>
      </c>
      <c r="L29" s="5">
        <f t="shared" si="6"/>
        <v>31</v>
      </c>
      <c r="M29" s="9">
        <f t="shared" si="7"/>
        <v>-1</v>
      </c>
      <c r="N29" s="9">
        <f t="shared" si="8"/>
        <v>-0.13002065402164242</v>
      </c>
    </row>
    <row r="30" spans="1:14" x14ac:dyDescent="0.25">
      <c r="A30" s="5">
        <v>18</v>
      </c>
      <c r="B30" s="5" t="s">
        <v>71</v>
      </c>
      <c r="C30" s="19">
        <v>0.40708902942401637</v>
      </c>
      <c r="D30" s="19">
        <v>0.57998942922491903</v>
      </c>
      <c r="E30" s="14">
        <f t="shared" si="0"/>
        <v>-0.29810957077607725</v>
      </c>
      <c r="F30" s="14">
        <f t="shared" si="1"/>
        <v>0.29810957077607725</v>
      </c>
      <c r="G30" s="5">
        <f t="shared" si="2"/>
        <v>29</v>
      </c>
      <c r="H30" s="19">
        <v>0.49405603536500148</v>
      </c>
      <c r="I30" s="14">
        <f t="shared" si="3"/>
        <v>0.42930724717466606</v>
      </c>
      <c r="J30" s="5">
        <f t="shared" si="4"/>
        <v>17</v>
      </c>
      <c r="K30" s="19">
        <f t="shared" si="5"/>
        <v>0.127980599186299</v>
      </c>
      <c r="L30" s="5">
        <f t="shared" si="6"/>
        <v>30</v>
      </c>
      <c r="M30" s="9">
        <f t="shared" si="7"/>
        <v>-1</v>
      </c>
      <c r="N30" s="9">
        <f t="shared" si="8"/>
        <v>-0.127980599186299</v>
      </c>
    </row>
    <row r="31" spans="1:14" x14ac:dyDescent="0.25">
      <c r="A31" s="5">
        <v>19</v>
      </c>
      <c r="B31" s="5" t="s">
        <v>72</v>
      </c>
      <c r="C31" s="19">
        <v>0.36516202162824224</v>
      </c>
      <c r="D31" s="19">
        <v>0.41853295102124638</v>
      </c>
      <c r="E31" s="14">
        <f t="shared" si="0"/>
        <v>-0.12751906214976805</v>
      </c>
      <c r="F31" s="14">
        <f t="shared" si="1"/>
        <v>0.12751906214976805</v>
      </c>
      <c r="G31" s="5">
        <f t="shared" si="2"/>
        <v>13</v>
      </c>
      <c r="H31" s="19">
        <v>0.39151629124961085</v>
      </c>
      <c r="I31" s="14">
        <f t="shared" si="3"/>
        <v>0.34020590619084246</v>
      </c>
      <c r="J31" s="5">
        <f t="shared" si="4"/>
        <v>12</v>
      </c>
      <c r="K31" s="19">
        <f t="shared" si="5"/>
        <v>4.33827380952682E-2</v>
      </c>
      <c r="L31" s="5">
        <f t="shared" si="6"/>
        <v>10</v>
      </c>
      <c r="M31" s="9">
        <f t="shared" si="7"/>
        <v>-1</v>
      </c>
      <c r="N31" s="9">
        <f t="shared" si="8"/>
        <v>-4.33827380952682E-2</v>
      </c>
    </row>
    <row r="32" spans="1:14" x14ac:dyDescent="0.25">
      <c r="A32" s="5">
        <v>20</v>
      </c>
      <c r="B32" s="5" t="s">
        <v>73</v>
      </c>
      <c r="C32" s="19">
        <v>0.3847245617093874</v>
      </c>
      <c r="D32" s="19">
        <v>0.49883898537033278</v>
      </c>
      <c r="E32" s="14">
        <f t="shared" si="0"/>
        <v>-0.22876003481610011</v>
      </c>
      <c r="F32" s="14">
        <f t="shared" si="1"/>
        <v>0.22876003481610011</v>
      </c>
      <c r="G32" s="5">
        <f t="shared" si="2"/>
        <v>26</v>
      </c>
      <c r="H32" s="19">
        <v>0.44118257314275605</v>
      </c>
      <c r="I32" s="14">
        <f t="shared" si="3"/>
        <v>0.38336314591810267</v>
      </c>
      <c r="J32" s="5">
        <f t="shared" si="4"/>
        <v>13</v>
      </c>
      <c r="K32" s="19">
        <f t="shared" si="5"/>
        <v>8.7698166607434833E-2</v>
      </c>
      <c r="L32" s="5">
        <f t="shared" si="6"/>
        <v>23</v>
      </c>
      <c r="M32" s="9">
        <f t="shared" si="7"/>
        <v>-1</v>
      </c>
      <c r="N32" s="9">
        <f t="shared" si="8"/>
        <v>-8.7698166607434833E-2</v>
      </c>
    </row>
    <row r="33" spans="1:14" x14ac:dyDescent="0.25">
      <c r="A33" s="5">
        <v>23</v>
      </c>
      <c r="B33" s="5" t="s">
        <v>74</v>
      </c>
      <c r="C33" s="19">
        <v>0.50774281622431972</v>
      </c>
      <c r="D33" s="19">
        <v>0.51287322388505707</v>
      </c>
      <c r="E33" s="14">
        <f t="shared" si="0"/>
        <v>-1.0003266736902534E-2</v>
      </c>
      <c r="F33" s="14">
        <f t="shared" si="1"/>
        <v>1.0003266736902534E-2</v>
      </c>
      <c r="G33" s="5">
        <f t="shared" si="2"/>
        <v>2</v>
      </c>
      <c r="H33" s="19">
        <v>0.51029247816248369</v>
      </c>
      <c r="I33" s="14">
        <f t="shared" si="3"/>
        <v>0.44341581394107826</v>
      </c>
      <c r="J33" s="5">
        <f t="shared" si="4"/>
        <v>21</v>
      </c>
      <c r="K33" s="19">
        <f t="shared" si="5"/>
        <v>4.4356066622133509E-3</v>
      </c>
      <c r="L33" s="5">
        <f t="shared" si="6"/>
        <v>1</v>
      </c>
      <c r="M33" s="9">
        <f t="shared" si="7"/>
        <v>-1</v>
      </c>
      <c r="N33" s="9">
        <f t="shared" si="8"/>
        <v>-4.4356066622133509E-3</v>
      </c>
    </row>
    <row r="34" spans="1:14" x14ac:dyDescent="0.25">
      <c r="A34" s="5">
        <v>25</v>
      </c>
      <c r="B34" s="5" t="s">
        <v>75</v>
      </c>
      <c r="C34" s="19">
        <v>0.49569319971966114</v>
      </c>
      <c r="D34" s="19">
        <v>0.57813463067607052</v>
      </c>
      <c r="E34" s="14">
        <f t="shared" si="0"/>
        <v>-0.14259901860575691</v>
      </c>
      <c r="F34" s="14">
        <f t="shared" si="1"/>
        <v>0.14259901860575691</v>
      </c>
      <c r="G34" s="5">
        <f t="shared" si="2"/>
        <v>14</v>
      </c>
      <c r="H34" s="19">
        <v>0.53637869496857626</v>
      </c>
      <c r="I34" s="14">
        <f t="shared" si="3"/>
        <v>0.4660832871113057</v>
      </c>
      <c r="J34" s="5">
        <f t="shared" si="4"/>
        <v>23</v>
      </c>
      <c r="K34" s="19">
        <f t="shared" si="5"/>
        <v>6.6463019330617421E-2</v>
      </c>
      <c r="L34" s="5">
        <f t="shared" si="6"/>
        <v>16</v>
      </c>
      <c r="M34" s="9">
        <f t="shared" si="7"/>
        <v>-1</v>
      </c>
      <c r="N34" s="9">
        <f t="shared" si="8"/>
        <v>-6.6463019330617421E-2</v>
      </c>
    </row>
    <row r="35" spans="1:14" x14ac:dyDescent="0.25">
      <c r="A35" s="5">
        <v>27</v>
      </c>
      <c r="B35" s="5" t="s">
        <v>76</v>
      </c>
      <c r="C35" s="19">
        <v>0.2687797399804886</v>
      </c>
      <c r="D35" s="19">
        <v>0.35401121943249281</v>
      </c>
      <c r="E35" s="14">
        <f t="shared" si="0"/>
        <v>-0.24075926064896142</v>
      </c>
      <c r="F35" s="14">
        <f t="shared" si="1"/>
        <v>0.24075926064896142</v>
      </c>
      <c r="G35" s="5">
        <f t="shared" si="2"/>
        <v>27</v>
      </c>
      <c r="H35" s="19">
        <v>0.31085227291821393</v>
      </c>
      <c r="I35" s="14">
        <f t="shared" si="3"/>
        <v>0.27011335559521027</v>
      </c>
      <c r="J35" s="5">
        <f t="shared" si="4"/>
        <v>4</v>
      </c>
      <c r="K35" s="19">
        <f t="shared" si="5"/>
        <v>6.5032291784512836E-2</v>
      </c>
      <c r="L35" s="5">
        <f t="shared" si="6"/>
        <v>15</v>
      </c>
      <c r="M35" s="9">
        <f t="shared" si="7"/>
        <v>-1</v>
      </c>
      <c r="N35" s="9">
        <f t="shared" si="8"/>
        <v>-6.5032291784512836E-2</v>
      </c>
    </row>
    <row r="36" spans="1:14" x14ac:dyDescent="0.25">
      <c r="A36" s="5">
        <v>41</v>
      </c>
      <c r="B36" s="5" t="s">
        <v>77</v>
      </c>
      <c r="C36" s="19">
        <v>0.45584468864963607</v>
      </c>
      <c r="D36" s="19">
        <v>0.55958754303535296</v>
      </c>
      <c r="E36" s="14">
        <f t="shared" si="0"/>
        <v>-0.1853916436791781</v>
      </c>
      <c r="F36" s="14">
        <f t="shared" si="1"/>
        <v>0.1853916436791781</v>
      </c>
      <c r="G36" s="5">
        <f t="shared" si="2"/>
        <v>21</v>
      </c>
      <c r="H36" s="19">
        <v>0.5074449299208369</v>
      </c>
      <c r="I36" s="14">
        <f t="shared" si="3"/>
        <v>0.44094145271621171</v>
      </c>
      <c r="J36" s="5">
        <f t="shared" si="4"/>
        <v>20</v>
      </c>
      <c r="K36" s="19">
        <f t="shared" si="5"/>
        <v>8.1746860685343078E-2</v>
      </c>
      <c r="L36" s="5">
        <f t="shared" si="6"/>
        <v>21</v>
      </c>
      <c r="M36" s="9">
        <f t="shared" si="7"/>
        <v>-1</v>
      </c>
      <c r="N36" s="9">
        <f t="shared" si="8"/>
        <v>-8.1746860685343078E-2</v>
      </c>
    </row>
    <row r="37" spans="1:14" x14ac:dyDescent="0.25">
      <c r="A37" s="5">
        <v>44</v>
      </c>
      <c r="B37" s="5" t="s">
        <v>78</v>
      </c>
      <c r="C37" s="19">
        <v>0.32161153866527431</v>
      </c>
      <c r="D37" s="19">
        <v>0.34130429239185656</v>
      </c>
      <c r="E37" s="14">
        <f t="shared" si="0"/>
        <v>-5.7698523474684876E-2</v>
      </c>
      <c r="F37" s="14">
        <f t="shared" si="1"/>
        <v>5.7698523474684876E-2</v>
      </c>
      <c r="G37" s="5">
        <f t="shared" si="2"/>
        <v>5</v>
      </c>
      <c r="H37" s="19">
        <v>0.33127984768831187</v>
      </c>
      <c r="I37" s="14">
        <f t="shared" si="3"/>
        <v>0.28786378320516037</v>
      </c>
      <c r="J37" s="5">
        <f t="shared" si="4"/>
        <v>5</v>
      </c>
      <c r="K37" s="19">
        <f t="shared" si="5"/>
        <v>1.6609315252774544E-2</v>
      </c>
      <c r="L37" s="5">
        <f t="shared" si="6"/>
        <v>5</v>
      </c>
      <c r="M37" s="9">
        <f t="shared" si="7"/>
        <v>-1</v>
      </c>
      <c r="N37" s="9">
        <f t="shared" si="8"/>
        <v>-1.6609315252774544E-2</v>
      </c>
    </row>
    <row r="38" spans="1:14" x14ac:dyDescent="0.25">
      <c r="A38" s="5">
        <v>47</v>
      </c>
      <c r="B38" s="5" t="s">
        <v>79</v>
      </c>
      <c r="C38" s="19">
        <v>0.45284712602374844</v>
      </c>
      <c r="D38" s="19">
        <v>0.54175818589930524</v>
      </c>
      <c r="E38" s="14">
        <f t="shared" si="0"/>
        <v>-0.16411576638748271</v>
      </c>
      <c r="F38" s="14">
        <f t="shared" si="1"/>
        <v>0.16411576638748271</v>
      </c>
      <c r="G38" s="5">
        <f t="shared" si="2"/>
        <v>16</v>
      </c>
      <c r="H38" s="19">
        <v>0.49727202183184588</v>
      </c>
      <c r="I38" s="14">
        <f t="shared" si="3"/>
        <v>0.43210176074843903</v>
      </c>
      <c r="J38" s="5">
        <f t="shared" si="4"/>
        <v>18</v>
      </c>
      <c r="K38" s="19">
        <f t="shared" si="5"/>
        <v>7.091471162261076E-2</v>
      </c>
      <c r="L38" s="5">
        <f t="shared" si="6"/>
        <v>17</v>
      </c>
      <c r="M38" s="9">
        <f t="shared" si="7"/>
        <v>-1</v>
      </c>
      <c r="N38" s="9">
        <f t="shared" si="8"/>
        <v>-7.091471162261076E-2</v>
      </c>
    </row>
    <row r="39" spans="1:14" x14ac:dyDescent="0.25">
      <c r="A39" s="5">
        <v>50</v>
      </c>
      <c r="B39" s="5" t="s">
        <v>80</v>
      </c>
      <c r="C39" s="19">
        <v>0.47308905812592711</v>
      </c>
      <c r="D39" s="19">
        <v>0.60053925254876961</v>
      </c>
      <c r="E39" s="14">
        <f t="shared" si="0"/>
        <v>-0.21222625145971172</v>
      </c>
      <c r="F39" s="14">
        <f t="shared" si="1"/>
        <v>0.21222625145971172</v>
      </c>
      <c r="G39" s="5">
        <f t="shared" si="2"/>
        <v>24</v>
      </c>
      <c r="H39" s="19">
        <v>0.53712773817898651</v>
      </c>
      <c r="I39" s="14">
        <f t="shared" si="3"/>
        <v>0.46673416404764051</v>
      </c>
      <c r="J39" s="5">
        <f t="shared" si="4"/>
        <v>24</v>
      </c>
      <c r="K39" s="19">
        <f t="shared" si="5"/>
        <v>9.9053242064012892E-2</v>
      </c>
      <c r="L39" s="5">
        <f t="shared" si="6"/>
        <v>27</v>
      </c>
      <c r="M39" s="9">
        <f t="shared" si="7"/>
        <v>-1</v>
      </c>
      <c r="N39" s="9">
        <f t="shared" si="8"/>
        <v>-9.9053242064012892E-2</v>
      </c>
    </row>
    <row r="40" spans="1:14" x14ac:dyDescent="0.25">
      <c r="A40" s="5">
        <v>52</v>
      </c>
      <c r="B40" s="5" t="s">
        <v>81</v>
      </c>
      <c r="C40" s="19">
        <v>0.41316954986325233</v>
      </c>
      <c r="D40" s="19">
        <v>0.51795517574859007</v>
      </c>
      <c r="E40" s="14">
        <f t="shared" si="0"/>
        <v>-0.2023063592981636</v>
      </c>
      <c r="F40" s="14">
        <f t="shared" si="1"/>
        <v>0.2023063592981636</v>
      </c>
      <c r="G40" s="5">
        <f t="shared" si="2"/>
        <v>22</v>
      </c>
      <c r="H40" s="19">
        <v>0.46423507122389784</v>
      </c>
      <c r="I40" s="14">
        <f t="shared" si="3"/>
        <v>0.40339448605627709</v>
      </c>
      <c r="J40" s="5">
        <f t="shared" si="4"/>
        <v>16</v>
      </c>
      <c r="K40" s="19">
        <f t="shared" si="5"/>
        <v>8.1609269834999235E-2</v>
      </c>
      <c r="L40" s="5">
        <f t="shared" si="6"/>
        <v>20</v>
      </c>
      <c r="M40" s="9">
        <f t="shared" si="7"/>
        <v>-1</v>
      </c>
      <c r="N40" s="9">
        <f t="shared" si="8"/>
        <v>-8.1609269834999235E-2</v>
      </c>
    </row>
    <row r="41" spans="1:14" ht="13.9" customHeight="1" x14ac:dyDescent="0.25">
      <c r="A41" s="5">
        <v>54</v>
      </c>
      <c r="B41" s="5" t="s">
        <v>82</v>
      </c>
      <c r="C41" s="19">
        <v>0.45763560358535427</v>
      </c>
      <c r="D41" s="19">
        <v>0.54798257463271405</v>
      </c>
      <c r="E41" s="14">
        <f t="shared" si="0"/>
        <v>-0.16487197810608292</v>
      </c>
      <c r="F41" s="14">
        <f t="shared" si="1"/>
        <v>0.16487197810608292</v>
      </c>
      <c r="G41" s="5">
        <f t="shared" si="2"/>
        <v>17</v>
      </c>
      <c r="H41" s="19">
        <v>0.50213939672548535</v>
      </c>
      <c r="I41" s="14">
        <f t="shared" si="3"/>
        <v>0.4363312391212954</v>
      </c>
      <c r="J41" s="5">
        <f t="shared" si="4"/>
        <v>19</v>
      </c>
      <c r="K41" s="19">
        <f t="shared" si="5"/>
        <v>7.1938794503406248E-2</v>
      </c>
      <c r="L41" s="5">
        <f t="shared" si="6"/>
        <v>18</v>
      </c>
      <c r="M41" s="9">
        <f t="shared" si="7"/>
        <v>-1</v>
      </c>
      <c r="N41" s="9">
        <f t="shared" si="8"/>
        <v>-7.1938794503406248E-2</v>
      </c>
    </row>
    <row r="42" spans="1:14" x14ac:dyDescent="0.25">
      <c r="A42" s="5">
        <v>63</v>
      </c>
      <c r="B42" s="5" t="s">
        <v>83</v>
      </c>
      <c r="C42" s="19">
        <v>1.0931246230604748</v>
      </c>
      <c r="D42" s="19">
        <v>1.2128942828071314</v>
      </c>
      <c r="E42" s="14">
        <f t="shared" si="0"/>
        <v>-9.8746990108207019E-2</v>
      </c>
      <c r="F42" s="14">
        <f t="shared" si="1"/>
        <v>9.8746990108207019E-2</v>
      </c>
      <c r="G42" s="5">
        <f t="shared" si="2"/>
        <v>11</v>
      </c>
      <c r="H42" s="19">
        <v>1.1508215587238666</v>
      </c>
      <c r="I42" s="14">
        <f t="shared" si="3"/>
        <v>1</v>
      </c>
      <c r="J42" s="5">
        <f t="shared" si="4"/>
        <v>33</v>
      </c>
      <c r="K42" s="19">
        <f t="shared" si="5"/>
        <v>9.8746990108207019E-2</v>
      </c>
      <c r="L42" s="5">
        <f t="shared" si="6"/>
        <v>26</v>
      </c>
      <c r="M42" s="9">
        <f t="shared" si="7"/>
        <v>-1</v>
      </c>
      <c r="N42" s="9">
        <f t="shared" si="8"/>
        <v>-9.8746990108207019E-2</v>
      </c>
    </row>
    <row r="43" spans="1:14" x14ac:dyDescent="0.25">
      <c r="A43" s="5">
        <v>66</v>
      </c>
      <c r="B43" s="5" t="s">
        <v>84</v>
      </c>
      <c r="C43" s="19">
        <v>0.78703439537066366</v>
      </c>
      <c r="D43" s="19">
        <v>0.95460353785121543</v>
      </c>
      <c r="E43" s="14">
        <f t="shared" si="0"/>
        <v>-0.17553794411630297</v>
      </c>
      <c r="F43" s="14">
        <f t="shared" si="1"/>
        <v>0.17553794411630297</v>
      </c>
      <c r="G43" s="5">
        <f t="shared" si="2"/>
        <v>18</v>
      </c>
      <c r="H43" s="19">
        <v>0.86701278612450428</v>
      </c>
      <c r="I43" s="14">
        <f t="shared" si="3"/>
        <v>0.75338594376518742</v>
      </c>
      <c r="J43" s="5">
        <f t="shared" si="4"/>
        <v>32</v>
      </c>
      <c r="K43" s="19">
        <f t="shared" si="5"/>
        <v>0.13224781969466165</v>
      </c>
      <c r="L43" s="5">
        <f t="shared" si="6"/>
        <v>32</v>
      </c>
      <c r="M43" s="9">
        <f t="shared" si="7"/>
        <v>-1</v>
      </c>
      <c r="N43" s="9">
        <f t="shared" si="8"/>
        <v>-0.13224781969466165</v>
      </c>
    </row>
    <row r="44" spans="1:14" x14ac:dyDescent="0.25">
      <c r="A44" s="5">
        <v>68</v>
      </c>
      <c r="B44" s="5" t="s">
        <v>85</v>
      </c>
      <c r="C44" s="19">
        <v>0.54398966170487195</v>
      </c>
      <c r="D44" s="19">
        <v>0.53162888314571666</v>
      </c>
      <c r="E44" s="14">
        <f t="shared" si="0"/>
        <v>2.3250765620586627E-2</v>
      </c>
      <c r="F44" s="14">
        <f t="shared" si="1"/>
        <v>2.3250765620586627E-2</v>
      </c>
      <c r="G44" s="5">
        <f t="shared" si="2"/>
        <v>3</v>
      </c>
      <c r="H44" s="19">
        <v>0.53794301282875301</v>
      </c>
      <c r="I44" s="14">
        <f t="shared" si="3"/>
        <v>0.46744259242525149</v>
      </c>
      <c r="J44" s="5">
        <f t="shared" si="4"/>
        <v>25</v>
      </c>
      <c r="K44" s="19">
        <f t="shared" si="5"/>
        <v>1.0868398157558924E-2</v>
      </c>
      <c r="L44" s="5">
        <f t="shared" si="6"/>
        <v>3</v>
      </c>
      <c r="M44" s="9">
        <f t="shared" si="7"/>
        <v>1</v>
      </c>
      <c r="N44" s="9">
        <f t="shared" si="8"/>
        <v>1.0868398157558924E-2</v>
      </c>
    </row>
    <row r="45" spans="1:14" x14ac:dyDescent="0.25">
      <c r="A45" s="5">
        <v>70</v>
      </c>
      <c r="B45" s="5" t="s">
        <v>86</v>
      </c>
      <c r="C45" s="19">
        <v>0.44188416178206436</v>
      </c>
      <c r="D45" s="19">
        <v>0.47546919982746688</v>
      </c>
      <c r="E45" s="14">
        <f t="shared" si="0"/>
        <v>-7.0635570206418211E-2</v>
      </c>
      <c r="F45" s="14">
        <f t="shared" si="1"/>
        <v>7.0635570206418211E-2</v>
      </c>
      <c r="G45" s="5">
        <f t="shared" si="2"/>
        <v>7</v>
      </c>
      <c r="H45" s="19">
        <v>0.45872482546325172</v>
      </c>
      <c r="I45" s="14">
        <f t="shared" si="3"/>
        <v>0.39860638861504005</v>
      </c>
      <c r="J45" s="5">
        <f t="shared" si="4"/>
        <v>15</v>
      </c>
      <c r="K45" s="19">
        <f t="shared" si="5"/>
        <v>2.8155789547744482E-2</v>
      </c>
      <c r="L45" s="5">
        <f t="shared" si="6"/>
        <v>8</v>
      </c>
      <c r="M45" s="9">
        <f t="shared" si="7"/>
        <v>-1</v>
      </c>
      <c r="N45" s="9">
        <f t="shared" si="8"/>
        <v>-2.8155789547744482E-2</v>
      </c>
    </row>
    <row r="46" spans="1:14" x14ac:dyDescent="0.25">
      <c r="A46" s="5">
        <v>73</v>
      </c>
      <c r="B46" s="5" t="s">
        <v>87</v>
      </c>
      <c r="C46" s="19">
        <v>0.72309490369037166</v>
      </c>
      <c r="D46" s="19">
        <v>0.81766389741338297</v>
      </c>
      <c r="E46" s="14">
        <f t="shared" si="0"/>
        <v>-0.11565753853407625</v>
      </c>
      <c r="F46" s="14">
        <f t="shared" si="1"/>
        <v>0.11565753853407625</v>
      </c>
      <c r="G46" s="5">
        <f t="shared" si="2"/>
        <v>12</v>
      </c>
      <c r="H46" s="19">
        <v>0.76979941559273091</v>
      </c>
      <c r="I46" s="14">
        <f t="shared" si="3"/>
        <v>0.66891292551588366</v>
      </c>
      <c r="J46" s="5">
        <f t="shared" si="4"/>
        <v>29</v>
      </c>
      <c r="K46" s="19">
        <f t="shared" si="5"/>
        <v>7.7364822458794988E-2</v>
      </c>
      <c r="L46" s="5">
        <f t="shared" si="6"/>
        <v>19</v>
      </c>
      <c r="M46" s="9">
        <f t="shared" si="7"/>
        <v>-1</v>
      </c>
      <c r="N46" s="9">
        <f t="shared" si="8"/>
        <v>-7.7364822458794988E-2</v>
      </c>
    </row>
    <row r="47" spans="1:14" x14ac:dyDescent="0.25">
      <c r="A47" s="5">
        <v>76</v>
      </c>
      <c r="B47" s="5" t="s">
        <v>88</v>
      </c>
      <c r="C47" s="19">
        <v>0.5085559719411733</v>
      </c>
      <c r="D47" s="19">
        <v>0.6522176535697789</v>
      </c>
      <c r="E47" s="14">
        <f t="shared" si="0"/>
        <v>-0.22026647215435369</v>
      </c>
      <c r="F47" s="14">
        <f t="shared" si="1"/>
        <v>0.22026647215435369</v>
      </c>
      <c r="G47" s="5">
        <f t="shared" si="2"/>
        <v>25</v>
      </c>
      <c r="H47" s="19">
        <v>0.57675361667639424</v>
      </c>
      <c r="I47" s="14">
        <f t="shared" si="3"/>
        <v>0.50116685102419356</v>
      </c>
      <c r="J47" s="5">
        <f t="shared" si="4"/>
        <v>26</v>
      </c>
      <c r="K47" s="19">
        <f t="shared" si="5"/>
        <v>0.11039025423580566</v>
      </c>
      <c r="L47" s="5">
        <f t="shared" si="6"/>
        <v>28</v>
      </c>
      <c r="M47" s="9">
        <f t="shared" si="7"/>
        <v>-1</v>
      </c>
      <c r="N47" s="9">
        <f t="shared" si="8"/>
        <v>-0.11039025423580566</v>
      </c>
    </row>
    <row r="48" spans="1:14" x14ac:dyDescent="0.25">
      <c r="A48" s="5">
        <v>81</v>
      </c>
      <c r="B48" s="5" t="s">
        <v>89</v>
      </c>
      <c r="C48" s="19">
        <v>0.28693855689035119</v>
      </c>
      <c r="D48" s="19">
        <v>0.46074397353281837</v>
      </c>
      <c r="E48" s="14">
        <f t="shared" si="0"/>
        <v>-0.37722775907363482</v>
      </c>
      <c r="F48" s="14">
        <f t="shared" si="1"/>
        <v>0.37722775907363482</v>
      </c>
      <c r="G48" s="5">
        <f t="shared" si="2"/>
        <v>30</v>
      </c>
      <c r="H48" s="19">
        <v>0.3736861100553503</v>
      </c>
      <c r="I48" s="14">
        <f t="shared" si="3"/>
        <v>0.32471246929865194</v>
      </c>
      <c r="J48" s="5">
        <f t="shared" si="4"/>
        <v>10</v>
      </c>
      <c r="K48" s="19">
        <f t="shared" si="5"/>
        <v>0.12249055713679692</v>
      </c>
      <c r="L48" s="5">
        <f t="shared" si="6"/>
        <v>29</v>
      </c>
      <c r="M48" s="9">
        <f t="shared" si="7"/>
        <v>-1</v>
      </c>
      <c r="N48" s="9">
        <f t="shared" si="8"/>
        <v>-0.12249055713679692</v>
      </c>
    </row>
    <row r="49" spans="1:25" x14ac:dyDescent="0.25">
      <c r="A49" s="5">
        <v>85</v>
      </c>
      <c r="B49" s="5" t="s">
        <v>90</v>
      </c>
      <c r="C49" s="19">
        <v>0.30901420177769001</v>
      </c>
      <c r="D49" s="19">
        <v>0.39186288206630998</v>
      </c>
      <c r="E49" s="14">
        <f t="shared" si="0"/>
        <v>-0.21142262786348962</v>
      </c>
      <c r="F49" s="14">
        <f t="shared" si="1"/>
        <v>0.21142262786348962</v>
      </c>
      <c r="G49" s="5">
        <f t="shared" si="2"/>
        <v>23</v>
      </c>
      <c r="H49" s="19">
        <v>0.35059590615146169</v>
      </c>
      <c r="I49" s="14">
        <f t="shared" si="3"/>
        <v>0.30464836489527852</v>
      </c>
      <c r="J49" s="5">
        <f t="shared" si="4"/>
        <v>7</v>
      </c>
      <c r="K49" s="19">
        <f t="shared" si="5"/>
        <v>6.440955788047506E-2</v>
      </c>
      <c r="L49" s="5">
        <f t="shared" si="6"/>
        <v>14</v>
      </c>
      <c r="M49" s="9">
        <f t="shared" si="7"/>
        <v>-1</v>
      </c>
      <c r="N49" s="9">
        <f t="shared" si="8"/>
        <v>-6.440955788047506E-2</v>
      </c>
    </row>
    <row r="50" spans="1:25" x14ac:dyDescent="0.25">
      <c r="A50" s="5">
        <v>86</v>
      </c>
      <c r="B50" s="5" t="s">
        <v>91</v>
      </c>
      <c r="C50" s="19">
        <v>0.27629493702560681</v>
      </c>
      <c r="D50" s="19">
        <v>0.30331872522461273</v>
      </c>
      <c r="E50" s="14">
        <f t="shared" si="0"/>
        <v>-8.9093702273060571E-2</v>
      </c>
      <c r="F50" s="14">
        <f t="shared" si="1"/>
        <v>8.9093702273060571E-2</v>
      </c>
      <c r="G50" s="5">
        <f t="shared" si="2"/>
        <v>9</v>
      </c>
      <c r="H50" s="19">
        <v>0.28978545433660019</v>
      </c>
      <c r="I50" s="14">
        <f t="shared" si="3"/>
        <v>0.25180746062659803</v>
      </c>
      <c r="J50" s="5">
        <f t="shared" si="4"/>
        <v>3</v>
      </c>
      <c r="K50" s="19">
        <f t="shared" si="5"/>
        <v>2.2434458927201549E-2</v>
      </c>
      <c r="L50" s="5">
        <f t="shared" si="6"/>
        <v>6</v>
      </c>
      <c r="M50" s="9">
        <f t="shared" si="7"/>
        <v>-1</v>
      </c>
      <c r="N50" s="9">
        <f t="shared" si="8"/>
        <v>-2.2434458927201549E-2</v>
      </c>
    </row>
    <row r="51" spans="1:25" ht="13.9" customHeight="1" x14ac:dyDescent="0.25">
      <c r="A51" s="5">
        <v>88</v>
      </c>
      <c r="B51" s="5" t="s">
        <v>92</v>
      </c>
      <c r="C51" s="19">
        <v>0.42983021706425961</v>
      </c>
      <c r="D51" s="19">
        <v>0.33672301165061624</v>
      </c>
      <c r="E51" s="14">
        <f t="shared" si="0"/>
        <v>0.27650977863743803</v>
      </c>
      <c r="F51" s="14">
        <f t="shared" si="1"/>
        <v>0.27650977863743803</v>
      </c>
      <c r="G51" s="5">
        <f t="shared" si="2"/>
        <v>28</v>
      </c>
      <c r="H51" s="19">
        <v>0.38542452905940355</v>
      </c>
      <c r="I51" s="14">
        <f t="shared" si="3"/>
        <v>0.33491250327878508</v>
      </c>
      <c r="J51" s="5">
        <f t="shared" si="4"/>
        <v>11</v>
      </c>
      <c r="K51" s="19">
        <f t="shared" si="5"/>
        <v>9.2606582144527105E-2</v>
      </c>
      <c r="L51" s="5">
        <f t="shared" si="6"/>
        <v>25</v>
      </c>
      <c r="M51" s="9">
        <f t="shared" si="7"/>
        <v>1</v>
      </c>
      <c r="N51" s="9">
        <f t="shared" si="8"/>
        <v>9.2606582144527105E-2</v>
      </c>
    </row>
    <row r="52" spans="1:25" x14ac:dyDescent="0.25">
      <c r="A52" s="5">
        <v>91</v>
      </c>
      <c r="B52" s="5" t="s">
        <v>93</v>
      </c>
      <c r="C52" s="19">
        <v>0.2167421250361237</v>
      </c>
      <c r="D52" s="19">
        <v>0.48240374896627769</v>
      </c>
      <c r="E52" s="14">
        <f t="shared" si="0"/>
        <v>-0.55070389585368884</v>
      </c>
      <c r="F52" s="14">
        <f t="shared" si="1"/>
        <v>0.55070389585368884</v>
      </c>
      <c r="G52" s="5">
        <f t="shared" si="2"/>
        <v>33</v>
      </c>
      <c r="H52" s="19">
        <v>0.35270880361173818</v>
      </c>
      <c r="I52" s="14">
        <f t="shared" si="3"/>
        <v>0.30648435540506652</v>
      </c>
      <c r="J52" s="5">
        <f t="shared" si="4"/>
        <v>8</v>
      </c>
      <c r="K52" s="19">
        <f t="shared" si="5"/>
        <v>0.1687821285397767</v>
      </c>
      <c r="L52" s="5">
        <f t="shared" si="6"/>
        <v>33</v>
      </c>
      <c r="M52" s="9">
        <f t="shared" si="7"/>
        <v>-1</v>
      </c>
      <c r="N52" s="9">
        <f t="shared" si="8"/>
        <v>-0.1687821285397767</v>
      </c>
    </row>
    <row r="53" spans="1:25" x14ac:dyDescent="0.25">
      <c r="A53" s="5">
        <v>94</v>
      </c>
      <c r="B53" s="5" t="s">
        <v>94</v>
      </c>
      <c r="C53" s="19">
        <v>0.18310323360310543</v>
      </c>
      <c r="D53" s="19">
        <v>0.30775543701272057</v>
      </c>
      <c r="E53" s="14">
        <f t="shared" si="0"/>
        <v>-0.40503655961230944</v>
      </c>
      <c r="F53" s="14">
        <f t="shared" si="1"/>
        <v>0.40503655961230944</v>
      </c>
      <c r="G53" s="5">
        <f t="shared" si="2"/>
        <v>31</v>
      </c>
      <c r="H53" s="19">
        <v>0.24756414563845022</v>
      </c>
      <c r="I53" s="14">
        <f t="shared" si="3"/>
        <v>0.2151194889961667</v>
      </c>
      <c r="J53" s="5">
        <f t="shared" si="4"/>
        <v>2</v>
      </c>
      <c r="K53" s="19">
        <f t="shared" si="5"/>
        <v>8.713125772856542E-2</v>
      </c>
      <c r="L53" s="5">
        <f t="shared" si="6"/>
        <v>22</v>
      </c>
      <c r="M53" s="9">
        <f t="shared" si="7"/>
        <v>-1</v>
      </c>
      <c r="N53" s="9">
        <f t="shared" si="8"/>
        <v>-8.713125772856542E-2</v>
      </c>
    </row>
    <row r="54" spans="1:25" x14ac:dyDescent="0.25">
      <c r="A54" s="5">
        <v>95</v>
      </c>
      <c r="B54" s="5" t="s">
        <v>95</v>
      </c>
      <c r="C54" s="19">
        <v>0.38639876352395669</v>
      </c>
      <c r="D54" s="19">
        <v>0.35271986204734285</v>
      </c>
      <c r="E54" s="14">
        <f t="shared" si="0"/>
        <v>9.5483427786364317E-2</v>
      </c>
      <c r="F54" s="14">
        <f t="shared" si="1"/>
        <v>9.5483427786364317E-2</v>
      </c>
      <c r="G54" s="5">
        <f t="shared" si="2"/>
        <v>10</v>
      </c>
      <c r="H54" s="19">
        <v>0.36879200131126044</v>
      </c>
      <c r="I54" s="14">
        <f t="shared" si="3"/>
        <v>0.32045976069496807</v>
      </c>
      <c r="J54" s="5">
        <f t="shared" si="4"/>
        <v>9</v>
      </c>
      <c r="K54" s="19">
        <f t="shared" si="5"/>
        <v>3.0598596418753572E-2</v>
      </c>
      <c r="L54" s="5">
        <f t="shared" si="6"/>
        <v>9</v>
      </c>
      <c r="M54" s="9">
        <f t="shared" si="7"/>
        <v>1</v>
      </c>
      <c r="N54" s="9">
        <f t="shared" si="8"/>
        <v>3.0598596418753572E-2</v>
      </c>
    </row>
    <row r="55" spans="1:25" x14ac:dyDescent="0.25">
      <c r="A55" s="5">
        <v>97</v>
      </c>
      <c r="B55" s="5" t="s">
        <v>96</v>
      </c>
      <c r="C55" s="19">
        <v>0.31328320802005011</v>
      </c>
      <c r="D55" s="19">
        <v>0.36835427495600215</v>
      </c>
      <c r="E55" s="14">
        <f t="shared" si="0"/>
        <v>-0.14950570871623511</v>
      </c>
      <c r="F55" s="14">
        <f t="shared" si="1"/>
        <v>0.14950570871623511</v>
      </c>
      <c r="G55" s="5">
        <f t="shared" si="2"/>
        <v>15</v>
      </c>
      <c r="H55" s="19">
        <v>0.34204844261068473</v>
      </c>
      <c r="I55" s="14">
        <f t="shared" si="3"/>
        <v>0.2972210939374289</v>
      </c>
      <c r="J55" s="5">
        <f t="shared" si="4"/>
        <v>6</v>
      </c>
      <c r="K55" s="19">
        <f t="shared" si="5"/>
        <v>4.4436250294530001E-2</v>
      </c>
      <c r="L55" s="5">
        <f t="shared" si="6"/>
        <v>11</v>
      </c>
      <c r="M55" s="9">
        <f t="shared" si="7"/>
        <v>-1</v>
      </c>
      <c r="N55" s="9">
        <f t="shared" si="8"/>
        <v>-4.4436250294530001E-2</v>
      </c>
    </row>
    <row r="56" spans="1:25" x14ac:dyDescent="0.25">
      <c r="A56" s="5">
        <v>99</v>
      </c>
      <c r="B56" s="5" t="s">
        <v>97</v>
      </c>
      <c r="C56" s="19">
        <v>0.10168974458925818</v>
      </c>
      <c r="D56" s="19">
        <v>0.18662229203278333</v>
      </c>
      <c r="E56" s="14">
        <f t="shared" si="0"/>
        <v>-0.45510397776384248</v>
      </c>
      <c r="F56" s="14">
        <f t="shared" si="1"/>
        <v>0.45510397776384248</v>
      </c>
      <c r="G56" s="5">
        <f t="shared" si="2"/>
        <v>32</v>
      </c>
      <c r="H56" s="19">
        <v>0.14598066567183546</v>
      </c>
      <c r="I56" s="14">
        <f t="shared" si="3"/>
        <v>0.12684908843184325</v>
      </c>
      <c r="J56" s="5">
        <f t="shared" si="4"/>
        <v>1</v>
      </c>
      <c r="K56" s="19">
        <f t="shared" si="5"/>
        <v>5.772952472104928E-2</v>
      </c>
      <c r="L56" s="5">
        <f t="shared" si="6"/>
        <v>13</v>
      </c>
      <c r="M56" s="9">
        <f t="shared" si="7"/>
        <v>-1</v>
      </c>
      <c r="N56" s="9">
        <f t="shared" si="8"/>
        <v>-5.772952472104928E-2</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0.46228317109392197</v>
      </c>
      <c r="D58" s="22">
        <f>AVERAGE(D24:D56)</f>
        <v>0.54329625086610356</v>
      </c>
      <c r="E58" s="22">
        <f>AVERAGE(E24:E56)</f>
        <v>-0.15446907213030392</v>
      </c>
      <c r="F58" s="22">
        <f>AVERAGE(F24:F56)</f>
        <v>0.17842325225420627</v>
      </c>
      <c r="G58" s="20" t="s">
        <v>100</v>
      </c>
      <c r="H58" s="22">
        <f>AVERAGE(H24:H56)</f>
        <v>0.50250573483928063</v>
      </c>
      <c r="I58" s="22">
        <f>AVERAGE(I24:I56)</f>
        <v>0.43664956659006593</v>
      </c>
      <c r="J58" s="20" t="s">
        <v>100</v>
      </c>
      <c r="K58" s="22">
        <f>AVERAGE(K24:K56)</f>
        <v>6.9087878954151929E-2</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0.19916965603312009</v>
      </c>
      <c r="D59" s="22">
        <f>_xlfn.STDEV.S(D24:D56)</f>
        <v>0.21203286596586629</v>
      </c>
      <c r="E59" s="22">
        <f>_xlfn.STDEV.S(E24:E56)</f>
        <v>0.15674741423758171</v>
      </c>
      <c r="F59" s="22">
        <f>_xlfn.STDEV.S(F24:F56)</f>
        <v>0.12785302728373935</v>
      </c>
      <c r="G59" s="20" t="s">
        <v>100</v>
      </c>
      <c r="H59" s="22">
        <f>_xlfn.STDEV.S(H24:H56)</f>
        <v>0.2016983263119638</v>
      </c>
      <c r="I59" s="22">
        <f>_xlfn.STDEV.S(I24:I56)</f>
        <v>0.17526464010252396</v>
      </c>
      <c r="J59" s="20" t="s">
        <v>100</v>
      </c>
      <c r="K59" s="22">
        <f>_xlfn.STDEV.S(K24:K56)</f>
        <v>4.1774690313280932E-2</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3.9668551884351366E-2</v>
      </c>
      <c r="D60" s="22">
        <f>_xlfn.VAR.S(D24:D56)</f>
        <v>4.4957936249699015E-2</v>
      </c>
      <c r="E60" s="22">
        <f>_xlfn.VAR.S(E24:E56)</f>
        <v>2.4569751870168036E-2</v>
      </c>
      <c r="F60" s="22">
        <f>_xlfn.VAR.S(F24:F56)</f>
        <v>1.6346396585616596E-2</v>
      </c>
      <c r="G60" s="20" t="s">
        <v>100</v>
      </c>
      <c r="H60" s="22">
        <f>_xlfn.VAR.S(H24:H56)</f>
        <v>4.0682214837047426E-2</v>
      </c>
      <c r="I60" s="22">
        <f>_xlfn.VAR.S(I24:I56)</f>
        <v>3.0717694070267254E-2</v>
      </c>
      <c r="J60" s="20" t="s">
        <v>100</v>
      </c>
      <c r="K60" s="22">
        <f>_xlfn.VAR.S(K24:K56)</f>
        <v>1.745124750770528E-3</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1.0931246230604748</v>
      </c>
      <c r="D61" s="22">
        <f>MAX(D24:D56)</f>
        <v>1.2128942828071314</v>
      </c>
      <c r="E61" s="22">
        <f>MAX(E24:E56)</f>
        <v>0.27650977863743803</v>
      </c>
      <c r="F61" s="22">
        <f>MAX(F24:F56)</f>
        <v>0.55070389585368884</v>
      </c>
      <c r="G61" s="20" t="s">
        <v>100</v>
      </c>
      <c r="H61" s="22">
        <f>MAX(H24:H56)</f>
        <v>1.1508215587238666</v>
      </c>
      <c r="I61" s="22">
        <f>MAX(I24:I56)</f>
        <v>1</v>
      </c>
      <c r="J61" s="20" t="s">
        <v>100</v>
      </c>
      <c r="K61" s="22">
        <f>MAX(K24:K56)</f>
        <v>0.1687821285397767</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0.10168974458925818</v>
      </c>
      <c r="D62" s="22">
        <f>MIN(D24:D56)</f>
        <v>0.18662229203278333</v>
      </c>
      <c r="E62" s="22">
        <f>MIN(E24:E56)</f>
        <v>-0.55070389585368884</v>
      </c>
      <c r="F62" s="22">
        <f>MIN(F24:F56)</f>
        <v>9.8146886970409634E-3</v>
      </c>
      <c r="G62" s="20" t="s">
        <v>100</v>
      </c>
      <c r="H62" s="22">
        <f>MIN(H24:H56)</f>
        <v>0.14598066567183546</v>
      </c>
      <c r="I62" s="22">
        <f>MIN(I24:I56)</f>
        <v>0.12684908843184325</v>
      </c>
      <c r="J62" s="20" t="s">
        <v>100</v>
      </c>
      <c r="K62" s="22">
        <f>MIN(K24:K56)</f>
        <v>4.4356066622133509E-3</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43.9" customHeight="1" x14ac:dyDescent="0.25">
      <c r="A64" s="25" t="s">
        <v>131</v>
      </c>
      <c r="B64" s="30"/>
      <c r="C64" s="30"/>
      <c r="D64" s="30"/>
      <c r="E64" s="30"/>
      <c r="F64" s="30"/>
      <c r="G64" s="30"/>
      <c r="H64" s="30"/>
      <c r="I64" s="30"/>
      <c r="J64" s="30"/>
      <c r="K64" s="30"/>
      <c r="L64" s="30"/>
    </row>
  </sheetData>
  <mergeCells count="20">
    <mergeCell ref="A14:L14"/>
    <mergeCell ref="H15:L15"/>
    <mergeCell ref="B16:L16"/>
    <mergeCell ref="B17:L17"/>
    <mergeCell ref="B18:L18"/>
    <mergeCell ref="A22:L22"/>
    <mergeCell ref="A63:L63"/>
    <mergeCell ref="A64:L64"/>
    <mergeCell ref="B15:F15"/>
    <mergeCell ref="B21:D21"/>
    <mergeCell ref="K21:L21"/>
    <mergeCell ref="B19:L19"/>
    <mergeCell ref="B20:L20"/>
    <mergeCell ref="F21:I21"/>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964F2-E1ED-476B-ADFD-5F7B7D5948E7}">
  <sheetPr>
    <tabColor rgb="FF00B050"/>
  </sheetPr>
  <dimension ref="A1:Y64"/>
  <sheetViews>
    <sheetView zoomScale="80" zoomScaleNormal="80" workbookViewId="0"/>
  </sheetViews>
  <sheetFormatPr baseColWidth="10" defaultColWidth="10.625" defaultRowHeight="15" x14ac:dyDescent="0.25"/>
  <cols>
    <col min="1" max="1" width="15.87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32</v>
      </c>
      <c r="I15" s="25"/>
      <c r="J15" s="25"/>
      <c r="K15" s="25"/>
      <c r="L15" s="25"/>
    </row>
    <row r="16" spans="1:12" s="4" customFormat="1" ht="43.9" customHeight="1" x14ac:dyDescent="0.25">
      <c r="A16" s="3" t="s">
        <v>5</v>
      </c>
      <c r="B16" s="25" t="s">
        <v>35</v>
      </c>
      <c r="C16" s="25"/>
      <c r="D16" s="25"/>
      <c r="E16" s="25"/>
      <c r="F16" s="25"/>
      <c r="G16" s="25"/>
      <c r="H16" s="25"/>
      <c r="I16" s="25"/>
      <c r="J16" s="25"/>
      <c r="K16" s="25"/>
      <c r="L16" s="25"/>
    </row>
    <row r="17" spans="1:14" s="4" customFormat="1" ht="43.9" customHeight="1" x14ac:dyDescent="0.25">
      <c r="A17" s="3" t="s">
        <v>41</v>
      </c>
      <c r="B17" s="25" t="s">
        <v>132</v>
      </c>
      <c r="C17" s="25"/>
      <c r="D17" s="25"/>
      <c r="E17" s="25"/>
      <c r="F17" s="25"/>
      <c r="G17" s="25"/>
      <c r="H17" s="25"/>
      <c r="I17" s="25"/>
      <c r="J17" s="25"/>
      <c r="K17" s="25"/>
      <c r="L17" s="25"/>
    </row>
    <row r="18" spans="1:14" s="4" customFormat="1" ht="43.9" customHeight="1" x14ac:dyDescent="0.25">
      <c r="A18" s="3" t="s">
        <v>43</v>
      </c>
      <c r="B18" s="25" t="s">
        <v>133</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165</v>
      </c>
      <c r="C20" s="31"/>
      <c r="D20" s="31"/>
      <c r="E20" s="31"/>
      <c r="F20" s="31"/>
      <c r="G20" s="31"/>
      <c r="H20" s="31"/>
      <c r="I20" s="31"/>
      <c r="J20" s="31"/>
      <c r="K20" s="31"/>
      <c r="L20" s="31"/>
    </row>
    <row r="21" spans="1:14" s="11" customFormat="1" ht="43.9" customHeight="1" x14ac:dyDescent="0.25">
      <c r="A21" s="10" t="s">
        <v>47</v>
      </c>
      <c r="B21" s="25" t="s">
        <v>126</v>
      </c>
      <c r="C21" s="25"/>
      <c r="D21" s="25"/>
      <c r="E21" s="21" t="s">
        <v>49</v>
      </c>
      <c r="F21" s="32" t="s">
        <v>127</v>
      </c>
      <c r="G21" s="33"/>
      <c r="H21" s="33"/>
      <c r="I21" s="34"/>
      <c r="J21" s="10" t="s">
        <v>51</v>
      </c>
      <c r="K21" s="35" t="s">
        <v>20</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0.3242211848774661</v>
      </c>
      <c r="D24" s="19">
        <v>0.32894706978368476</v>
      </c>
      <c r="E24" s="14">
        <f>(C24-D24)/D24</f>
        <v>-1.4366703157825379E-2</v>
      </c>
      <c r="F24" s="14">
        <f>ABS(E24)</f>
        <v>1.4366703157825379E-2</v>
      </c>
      <c r="G24" s="5">
        <f>RANK(F24,$F$24:$F$56,1)</f>
        <v>6</v>
      </c>
      <c r="H24" s="19">
        <v>0.32650152737297689</v>
      </c>
      <c r="I24" s="14">
        <f>H24/MAX($H$24:$H$56)</f>
        <v>0.53599176101185519</v>
      </c>
      <c r="J24" s="5">
        <f>RANK(I24,$I$24:$I$56,1)</f>
        <v>27</v>
      </c>
      <c r="K24" s="19">
        <f>I24*F24</f>
        <v>7.7004345254974059E-3</v>
      </c>
      <c r="L24" s="5">
        <f>RANK(K24,$K$24:$K$56,1)</f>
        <v>6</v>
      </c>
      <c r="M24" s="9">
        <f>IF(E24&gt;0,1,-1)</f>
        <v>-1</v>
      </c>
      <c r="N24" s="9">
        <f>K24*M24</f>
        <v>-7.7004345254974059E-3</v>
      </c>
    </row>
    <row r="25" spans="1:14" x14ac:dyDescent="0.25">
      <c r="A25" s="5">
        <v>8</v>
      </c>
      <c r="B25" s="5" t="s">
        <v>66</v>
      </c>
      <c r="C25" s="19">
        <v>0.32542420124734328</v>
      </c>
      <c r="D25" s="19">
        <v>0.29886409721486429</v>
      </c>
      <c r="E25" s="14">
        <f t="shared" ref="E25:E56" si="0">(C25-D25)/D25</f>
        <v>8.8870173031804375E-2</v>
      </c>
      <c r="F25" s="14">
        <f t="shared" ref="F25:F56" si="1">ABS(E25)</f>
        <v>8.8870173031804375E-2</v>
      </c>
      <c r="G25" s="5">
        <f t="shared" ref="G25:G56" si="2">RANK(F25,$F$24:$F$56,1)</f>
        <v>15</v>
      </c>
      <c r="H25" s="19">
        <v>0.31245931519333425</v>
      </c>
      <c r="I25" s="14">
        <f t="shared" ref="I25:I56" si="3">H25/MAX($H$24:$H$56)</f>
        <v>0.51293977073411623</v>
      </c>
      <c r="J25" s="5">
        <f t="shared" ref="J25:J56" si="4">RANK(I25,$I$24:$I$56,1)</f>
        <v>25</v>
      </c>
      <c r="K25" s="19">
        <f t="shared" ref="K25:K56" si="5">I25*F25</f>
        <v>4.5585046180034977E-2</v>
      </c>
      <c r="L25" s="5">
        <f t="shared" ref="L25:L56" si="6">RANK(K25,$K$24:$K$56,1)</f>
        <v>18</v>
      </c>
      <c r="M25" s="9">
        <f t="shared" ref="M25:M56" si="7">IF(E25&gt;0,1,-1)</f>
        <v>1</v>
      </c>
      <c r="N25" s="9">
        <f t="shared" ref="N25:N56" si="8">K25*M25</f>
        <v>4.5585046180034977E-2</v>
      </c>
    </row>
    <row r="26" spans="1:14" x14ac:dyDescent="0.25">
      <c r="A26" s="5">
        <v>11</v>
      </c>
      <c r="B26" s="5" t="s">
        <v>119</v>
      </c>
      <c r="C26" s="19">
        <v>0.3035973740647272</v>
      </c>
      <c r="D26" s="19">
        <v>0.30316698585467211</v>
      </c>
      <c r="E26" s="14">
        <f t="shared" si="0"/>
        <v>1.4196407595034163E-3</v>
      </c>
      <c r="F26" s="14">
        <f t="shared" si="1"/>
        <v>1.4196407595034163E-3</v>
      </c>
      <c r="G26" s="5">
        <f t="shared" si="2"/>
        <v>1</v>
      </c>
      <c r="H26" s="19">
        <v>0.30339126685898732</v>
      </c>
      <c r="I26" s="14">
        <f t="shared" si="3"/>
        <v>0.49805347223874968</v>
      </c>
      <c r="J26" s="5">
        <f t="shared" si="4"/>
        <v>21</v>
      </c>
      <c r="K26" s="19">
        <f t="shared" si="5"/>
        <v>7.0705700960233225E-4</v>
      </c>
      <c r="L26" s="5">
        <f t="shared" si="6"/>
        <v>1</v>
      </c>
      <c r="M26" s="9">
        <f t="shared" si="7"/>
        <v>1</v>
      </c>
      <c r="N26" s="9">
        <f t="shared" si="8"/>
        <v>7.0705700960233225E-4</v>
      </c>
    </row>
    <row r="27" spans="1:14" x14ac:dyDescent="0.25">
      <c r="A27" s="5">
        <v>13</v>
      </c>
      <c r="B27" s="5" t="s">
        <v>68</v>
      </c>
      <c r="C27" s="19">
        <v>0.2490825019542377</v>
      </c>
      <c r="D27" s="19">
        <v>0.26275010581744873</v>
      </c>
      <c r="E27" s="14">
        <f t="shared" si="0"/>
        <v>-5.2017500890016354E-2</v>
      </c>
      <c r="F27" s="14">
        <f t="shared" si="1"/>
        <v>5.2017500890016354E-2</v>
      </c>
      <c r="G27" s="5">
        <f t="shared" si="2"/>
        <v>12</v>
      </c>
      <c r="H27" s="19">
        <v>0.25586452618562061</v>
      </c>
      <c r="I27" s="14">
        <f t="shared" si="3"/>
        <v>0.42003257710348252</v>
      </c>
      <c r="J27" s="5">
        <f t="shared" si="4"/>
        <v>14</v>
      </c>
      <c r="K27" s="19">
        <f t="shared" si="5"/>
        <v>2.1849044953316264E-2</v>
      </c>
      <c r="L27" s="5">
        <f t="shared" si="6"/>
        <v>11</v>
      </c>
      <c r="M27" s="9">
        <f t="shared" si="7"/>
        <v>-1</v>
      </c>
      <c r="N27" s="9">
        <f t="shared" si="8"/>
        <v>-2.1849044953316264E-2</v>
      </c>
    </row>
    <row r="28" spans="1:14" x14ac:dyDescent="0.25">
      <c r="A28" s="5">
        <v>15</v>
      </c>
      <c r="B28" s="5" t="s">
        <v>69</v>
      </c>
      <c r="C28" s="19">
        <v>0.3221688651145827</v>
      </c>
      <c r="D28" s="19">
        <v>0.5415444160059929</v>
      </c>
      <c r="E28" s="14">
        <f t="shared" si="0"/>
        <v>-0.40509244377285303</v>
      </c>
      <c r="F28" s="14">
        <f t="shared" si="1"/>
        <v>0.40509244377285303</v>
      </c>
      <c r="G28" s="5">
        <f t="shared" si="2"/>
        <v>32</v>
      </c>
      <c r="H28" s="19">
        <v>0.43039728980597475</v>
      </c>
      <c r="I28" s="14">
        <f t="shared" si="3"/>
        <v>0.70654922552416621</v>
      </c>
      <c r="J28" s="5">
        <f t="shared" si="4"/>
        <v>30</v>
      </c>
      <c r="K28" s="19">
        <f t="shared" si="5"/>
        <v>0.28621775241340114</v>
      </c>
      <c r="L28" s="5">
        <f t="shared" si="6"/>
        <v>33</v>
      </c>
      <c r="M28" s="9">
        <f t="shared" si="7"/>
        <v>-1</v>
      </c>
      <c r="N28" s="9">
        <f t="shared" si="8"/>
        <v>-0.28621775241340114</v>
      </c>
    </row>
    <row r="29" spans="1:14" x14ac:dyDescent="0.25">
      <c r="A29" s="5">
        <v>17</v>
      </c>
      <c r="B29" s="5" t="s">
        <v>70</v>
      </c>
      <c r="C29" s="19">
        <v>0.45017811799503316</v>
      </c>
      <c r="D29" s="19">
        <v>0.46546878077017179</v>
      </c>
      <c r="E29" s="14">
        <f t="shared" si="0"/>
        <v>-3.2850028631003919E-2</v>
      </c>
      <c r="F29" s="14">
        <f t="shared" si="1"/>
        <v>3.2850028631003919E-2</v>
      </c>
      <c r="G29" s="5">
        <f t="shared" si="2"/>
        <v>10</v>
      </c>
      <c r="H29" s="19">
        <v>0.45756735660646514</v>
      </c>
      <c r="I29" s="14">
        <f t="shared" si="3"/>
        <v>0.75115217751761498</v>
      </c>
      <c r="J29" s="5">
        <f t="shared" si="4"/>
        <v>31</v>
      </c>
      <c r="K29" s="19">
        <f t="shared" si="5"/>
        <v>2.4675370537694592E-2</v>
      </c>
      <c r="L29" s="5">
        <f t="shared" si="6"/>
        <v>12</v>
      </c>
      <c r="M29" s="9">
        <f t="shared" si="7"/>
        <v>-1</v>
      </c>
      <c r="N29" s="9">
        <f t="shared" si="8"/>
        <v>-2.4675370537694592E-2</v>
      </c>
    </row>
    <row r="30" spans="1:14" x14ac:dyDescent="0.25">
      <c r="A30" s="5">
        <v>18</v>
      </c>
      <c r="B30" s="5" t="s">
        <v>71</v>
      </c>
      <c r="C30" s="19">
        <v>0.21301170144279927</v>
      </c>
      <c r="D30" s="19">
        <v>0.22918937122597605</v>
      </c>
      <c r="E30" s="14">
        <f t="shared" si="0"/>
        <v>-7.0586474829262155E-2</v>
      </c>
      <c r="F30" s="14">
        <f t="shared" si="1"/>
        <v>7.0586474829262155E-2</v>
      </c>
      <c r="G30" s="5">
        <f t="shared" si="2"/>
        <v>13</v>
      </c>
      <c r="H30" s="19">
        <v>0.22114889202052451</v>
      </c>
      <c r="I30" s="14">
        <f t="shared" si="3"/>
        <v>0.36304266333337859</v>
      </c>
      <c r="J30" s="5">
        <f t="shared" si="4"/>
        <v>8</v>
      </c>
      <c r="K30" s="19">
        <f t="shared" si="5"/>
        <v>2.5625901817329821E-2</v>
      </c>
      <c r="L30" s="5">
        <f t="shared" si="6"/>
        <v>13</v>
      </c>
      <c r="M30" s="9">
        <f t="shared" si="7"/>
        <v>-1</v>
      </c>
      <c r="N30" s="9">
        <f t="shared" si="8"/>
        <v>-2.5625901817329821E-2</v>
      </c>
    </row>
    <row r="31" spans="1:14" x14ac:dyDescent="0.25">
      <c r="A31" s="5">
        <v>19</v>
      </c>
      <c r="B31" s="5" t="s">
        <v>72</v>
      </c>
      <c r="C31" s="19">
        <v>0.24090550037974315</v>
      </c>
      <c r="D31" s="19">
        <v>0.24436085339128671</v>
      </c>
      <c r="E31" s="14">
        <f t="shared" si="0"/>
        <v>-1.4140370536399409E-2</v>
      </c>
      <c r="F31" s="14">
        <f t="shared" si="1"/>
        <v>1.4140370536399409E-2</v>
      </c>
      <c r="G31" s="5">
        <f t="shared" si="2"/>
        <v>5</v>
      </c>
      <c r="H31" s="19">
        <v>0.24261173457762772</v>
      </c>
      <c r="I31" s="14">
        <f t="shared" si="3"/>
        <v>0.39827651620709126</v>
      </c>
      <c r="J31" s="5">
        <f t="shared" si="4"/>
        <v>11</v>
      </c>
      <c r="K31" s="19">
        <f t="shared" si="5"/>
        <v>5.6317775151145544E-3</v>
      </c>
      <c r="L31" s="5">
        <f t="shared" si="6"/>
        <v>4</v>
      </c>
      <c r="M31" s="9">
        <f t="shared" si="7"/>
        <v>-1</v>
      </c>
      <c r="N31" s="9">
        <f t="shared" si="8"/>
        <v>-5.6317775151145544E-3</v>
      </c>
    </row>
    <row r="32" spans="1:14" x14ac:dyDescent="0.25">
      <c r="A32" s="5">
        <v>20</v>
      </c>
      <c r="B32" s="5" t="s">
        <v>73</v>
      </c>
      <c r="C32" s="19">
        <v>0.23198746979479917</v>
      </c>
      <c r="D32" s="19">
        <v>0.20748170187969595</v>
      </c>
      <c r="E32" s="14">
        <f t="shared" si="0"/>
        <v>0.11811050176035474</v>
      </c>
      <c r="F32" s="14">
        <f t="shared" si="1"/>
        <v>0.11811050176035474</v>
      </c>
      <c r="G32" s="5">
        <f t="shared" si="2"/>
        <v>18</v>
      </c>
      <c r="H32" s="19">
        <v>0.21986326252328767</v>
      </c>
      <c r="I32" s="14">
        <f t="shared" si="3"/>
        <v>0.36093214696373971</v>
      </c>
      <c r="J32" s="5">
        <f t="shared" si="4"/>
        <v>7</v>
      </c>
      <c r="K32" s="19">
        <f t="shared" si="5"/>
        <v>4.2629876979329399E-2</v>
      </c>
      <c r="L32" s="5">
        <f t="shared" si="6"/>
        <v>16</v>
      </c>
      <c r="M32" s="9">
        <f t="shared" si="7"/>
        <v>1</v>
      </c>
      <c r="N32" s="9">
        <f t="shared" si="8"/>
        <v>4.2629876979329399E-2</v>
      </c>
    </row>
    <row r="33" spans="1:14" x14ac:dyDescent="0.25">
      <c r="A33" s="5">
        <v>23</v>
      </c>
      <c r="B33" s="5" t="s">
        <v>74</v>
      </c>
      <c r="C33" s="19">
        <v>0.26486377836031522</v>
      </c>
      <c r="D33" s="19">
        <v>0.2712717878400302</v>
      </c>
      <c r="E33" s="14">
        <f t="shared" si="0"/>
        <v>-2.3622100664201045E-2</v>
      </c>
      <c r="F33" s="14">
        <f t="shared" si="1"/>
        <v>2.3622100664201045E-2</v>
      </c>
      <c r="G33" s="5">
        <f t="shared" si="2"/>
        <v>8</v>
      </c>
      <c r="H33" s="19">
        <v>0.26804837088204769</v>
      </c>
      <c r="I33" s="14">
        <f t="shared" si="3"/>
        <v>0.4400338323113116</v>
      </c>
      <c r="J33" s="5">
        <f t="shared" si="4"/>
        <v>17</v>
      </c>
      <c r="K33" s="19">
        <f t="shared" si="5"/>
        <v>1.0394523482511965E-2</v>
      </c>
      <c r="L33" s="5">
        <f t="shared" si="6"/>
        <v>8</v>
      </c>
      <c r="M33" s="9">
        <f t="shared" si="7"/>
        <v>-1</v>
      </c>
      <c r="N33" s="9">
        <f t="shared" si="8"/>
        <v>-1.0394523482511965E-2</v>
      </c>
    </row>
    <row r="34" spans="1:14" x14ac:dyDescent="0.25">
      <c r="A34" s="5">
        <v>25</v>
      </c>
      <c r="B34" s="5" t="s">
        <v>75</v>
      </c>
      <c r="C34" s="19">
        <v>0.27334757949858768</v>
      </c>
      <c r="D34" s="19">
        <v>0.33817641163656209</v>
      </c>
      <c r="E34" s="14">
        <f t="shared" si="0"/>
        <v>-0.19170122429368583</v>
      </c>
      <c r="F34" s="14">
        <f t="shared" si="1"/>
        <v>0.19170122429368583</v>
      </c>
      <c r="G34" s="5">
        <f t="shared" si="2"/>
        <v>24</v>
      </c>
      <c r="H34" s="19">
        <v>0.30534111856436269</v>
      </c>
      <c r="I34" s="14">
        <f t="shared" si="3"/>
        <v>0.50125438972812564</v>
      </c>
      <c r="J34" s="5">
        <f t="shared" si="4"/>
        <v>22</v>
      </c>
      <c r="K34" s="19">
        <f t="shared" si="5"/>
        <v>9.6091080193466016E-2</v>
      </c>
      <c r="L34" s="5">
        <f t="shared" si="6"/>
        <v>26</v>
      </c>
      <c r="M34" s="9">
        <f t="shared" si="7"/>
        <v>-1</v>
      </c>
      <c r="N34" s="9">
        <f t="shared" si="8"/>
        <v>-9.6091080193466016E-2</v>
      </c>
    </row>
    <row r="35" spans="1:14" x14ac:dyDescent="0.25">
      <c r="A35" s="5">
        <v>27</v>
      </c>
      <c r="B35" s="5" t="s">
        <v>76</v>
      </c>
      <c r="C35" s="19">
        <v>0.17254995653068403</v>
      </c>
      <c r="D35" s="19">
        <v>0.19062142584826536</v>
      </c>
      <c r="E35" s="14">
        <f t="shared" si="0"/>
        <v>-9.4802928040031639E-2</v>
      </c>
      <c r="F35" s="14">
        <f t="shared" si="1"/>
        <v>9.4802928040031639E-2</v>
      </c>
      <c r="G35" s="5">
        <f t="shared" si="2"/>
        <v>17</v>
      </c>
      <c r="H35" s="19">
        <v>0.18147051608198433</v>
      </c>
      <c r="I35" s="14">
        <f t="shared" si="3"/>
        <v>0.29790580849381754</v>
      </c>
      <c r="J35" s="5">
        <f t="shared" si="4"/>
        <v>3</v>
      </c>
      <c r="K35" s="19">
        <f t="shared" si="5"/>
        <v>2.8242342925346831E-2</v>
      </c>
      <c r="L35" s="5">
        <f t="shared" si="6"/>
        <v>14</v>
      </c>
      <c r="M35" s="9">
        <f t="shared" si="7"/>
        <v>-1</v>
      </c>
      <c r="N35" s="9">
        <f t="shared" si="8"/>
        <v>-2.8242342925346831E-2</v>
      </c>
    </row>
    <row r="36" spans="1:14" x14ac:dyDescent="0.25">
      <c r="A36" s="5">
        <v>41</v>
      </c>
      <c r="B36" s="5" t="s">
        <v>77</v>
      </c>
      <c r="C36" s="19">
        <v>0.28532500882143885</v>
      </c>
      <c r="D36" s="19">
        <v>0.31391496316617362</v>
      </c>
      <c r="E36" s="14">
        <f t="shared" si="0"/>
        <v>-9.1075474887765795E-2</v>
      </c>
      <c r="F36" s="14">
        <f t="shared" si="1"/>
        <v>9.1075474887765795E-2</v>
      </c>
      <c r="G36" s="5">
        <f t="shared" si="2"/>
        <v>16</v>
      </c>
      <c r="H36" s="19">
        <v>0.29954525127434017</v>
      </c>
      <c r="I36" s="14">
        <f t="shared" si="3"/>
        <v>0.49173977232230426</v>
      </c>
      <c r="J36" s="5">
        <f t="shared" si="4"/>
        <v>19</v>
      </c>
      <c r="K36" s="19">
        <f t="shared" si="5"/>
        <v>4.4785433285455693E-2</v>
      </c>
      <c r="L36" s="5">
        <f t="shared" si="6"/>
        <v>17</v>
      </c>
      <c r="M36" s="9">
        <f t="shared" si="7"/>
        <v>-1</v>
      </c>
      <c r="N36" s="9">
        <f t="shared" si="8"/>
        <v>-4.4785433285455693E-2</v>
      </c>
    </row>
    <row r="37" spans="1:14" x14ac:dyDescent="0.25">
      <c r="A37" s="5">
        <v>44</v>
      </c>
      <c r="B37" s="5" t="s">
        <v>78</v>
      </c>
      <c r="C37" s="19">
        <v>0.23837090512837975</v>
      </c>
      <c r="D37" s="19">
        <v>0.24126682738045033</v>
      </c>
      <c r="E37" s="19">
        <f t="shared" si="0"/>
        <v>-1.2002985588665457E-2</v>
      </c>
      <c r="F37" s="14">
        <f t="shared" si="1"/>
        <v>1.2002985588665457E-2</v>
      </c>
      <c r="G37" s="5">
        <f t="shared" si="2"/>
        <v>4</v>
      </c>
      <c r="H37" s="19">
        <v>0.23979268044880714</v>
      </c>
      <c r="I37" s="14">
        <f t="shared" si="3"/>
        <v>0.39364869777373912</v>
      </c>
      <c r="J37" s="5">
        <f t="shared" si="4"/>
        <v>10</v>
      </c>
      <c r="K37" s="19">
        <f t="shared" si="5"/>
        <v>4.7249596463751148E-3</v>
      </c>
      <c r="L37" s="5">
        <f t="shared" si="6"/>
        <v>3</v>
      </c>
      <c r="M37" s="9">
        <f t="shared" si="7"/>
        <v>-1</v>
      </c>
      <c r="N37" s="9">
        <f t="shared" si="8"/>
        <v>-4.7249596463751148E-3</v>
      </c>
    </row>
    <row r="38" spans="1:14" x14ac:dyDescent="0.25">
      <c r="A38" s="5">
        <v>47</v>
      </c>
      <c r="B38" s="5" t="s">
        <v>79</v>
      </c>
      <c r="C38" s="19">
        <v>0.2484647948094903</v>
      </c>
      <c r="D38" s="19">
        <v>0.24345676502141617</v>
      </c>
      <c r="E38" s="14">
        <f t="shared" si="0"/>
        <v>2.0570509871161682E-2</v>
      </c>
      <c r="F38" s="14">
        <f t="shared" si="1"/>
        <v>2.0570509871161682E-2</v>
      </c>
      <c r="G38" s="5">
        <f t="shared" si="2"/>
        <v>7</v>
      </c>
      <c r="H38" s="19">
        <v>0.24596250542220335</v>
      </c>
      <c r="I38" s="14">
        <f t="shared" si="3"/>
        <v>0.40377721196242733</v>
      </c>
      <c r="J38" s="5">
        <f t="shared" si="4"/>
        <v>12</v>
      </c>
      <c r="K38" s="19">
        <f t="shared" si="5"/>
        <v>8.3059031244232546E-3</v>
      </c>
      <c r="L38" s="5">
        <f t="shared" si="6"/>
        <v>7</v>
      </c>
      <c r="M38" s="9">
        <f t="shared" si="7"/>
        <v>1</v>
      </c>
      <c r="N38" s="9">
        <f t="shared" si="8"/>
        <v>8.3059031244232546E-3</v>
      </c>
    </row>
    <row r="39" spans="1:14" x14ac:dyDescent="0.25">
      <c r="A39" s="5">
        <v>50</v>
      </c>
      <c r="B39" s="5" t="s">
        <v>80</v>
      </c>
      <c r="C39" s="19">
        <v>0.2774507258182129</v>
      </c>
      <c r="D39" s="19">
        <v>0.32580575284903923</v>
      </c>
      <c r="E39" s="14">
        <f t="shared" si="0"/>
        <v>-0.1484167379120265</v>
      </c>
      <c r="F39" s="14">
        <f t="shared" si="1"/>
        <v>0.1484167379120265</v>
      </c>
      <c r="G39" s="5">
        <f t="shared" si="2"/>
        <v>22</v>
      </c>
      <c r="H39" s="19">
        <v>0.30174721370516377</v>
      </c>
      <c r="I39" s="14">
        <f t="shared" si="3"/>
        <v>0.49535456007069617</v>
      </c>
      <c r="J39" s="5">
        <f t="shared" si="4"/>
        <v>20</v>
      </c>
      <c r="K39" s="19">
        <f t="shared" si="5"/>
        <v>7.3518907915539708E-2</v>
      </c>
      <c r="L39" s="5">
        <f t="shared" si="6"/>
        <v>20</v>
      </c>
      <c r="M39" s="9">
        <f t="shared" si="7"/>
        <v>-1</v>
      </c>
      <c r="N39" s="9">
        <f t="shared" si="8"/>
        <v>-7.3518907915539708E-2</v>
      </c>
    </row>
    <row r="40" spans="1:14" x14ac:dyDescent="0.25">
      <c r="A40" s="5">
        <v>52</v>
      </c>
      <c r="B40" s="5" t="s">
        <v>81</v>
      </c>
      <c r="C40" s="19">
        <v>0.29380945768053496</v>
      </c>
      <c r="D40" s="19">
        <v>0.29217984272997388</v>
      </c>
      <c r="E40" s="14">
        <f t="shared" si="0"/>
        <v>5.577437975648203E-3</v>
      </c>
      <c r="F40" s="14">
        <f t="shared" si="1"/>
        <v>5.577437975648203E-3</v>
      </c>
      <c r="G40" s="5">
        <f t="shared" si="2"/>
        <v>2</v>
      </c>
      <c r="H40" s="19">
        <v>0.29301529210329674</v>
      </c>
      <c r="I40" s="14">
        <f t="shared" si="3"/>
        <v>0.48102005427509009</v>
      </c>
      <c r="J40" s="5">
        <f t="shared" si="4"/>
        <v>18</v>
      </c>
      <c r="K40" s="19">
        <f t="shared" si="5"/>
        <v>2.6828595177622473E-3</v>
      </c>
      <c r="L40" s="5">
        <f t="shared" si="6"/>
        <v>2</v>
      </c>
      <c r="M40" s="9">
        <f t="shared" si="7"/>
        <v>1</v>
      </c>
      <c r="N40" s="9">
        <f t="shared" si="8"/>
        <v>2.6828595177622473E-3</v>
      </c>
    </row>
    <row r="41" spans="1:14" ht="13.9" customHeight="1" x14ac:dyDescent="0.25">
      <c r="A41" s="5">
        <v>54</v>
      </c>
      <c r="B41" s="5" t="s">
        <v>82</v>
      </c>
      <c r="C41" s="19">
        <v>0.28457036263556296</v>
      </c>
      <c r="D41" s="19">
        <v>0.33620764950173071</v>
      </c>
      <c r="E41" s="14">
        <f t="shared" si="0"/>
        <v>-0.15358748363606742</v>
      </c>
      <c r="F41" s="14">
        <f t="shared" si="1"/>
        <v>0.15358748363606742</v>
      </c>
      <c r="G41" s="5">
        <f t="shared" si="2"/>
        <v>23</v>
      </c>
      <c r="H41" s="19">
        <v>0.31000624727418463</v>
      </c>
      <c r="I41" s="14">
        <f t="shared" si="3"/>
        <v>0.50891276294506937</v>
      </c>
      <c r="J41" s="5">
        <f t="shared" si="4"/>
        <v>23</v>
      </c>
      <c r="K41" s="19">
        <f t="shared" si="5"/>
        <v>7.81626306510117E-2</v>
      </c>
      <c r="L41" s="5">
        <f t="shared" si="6"/>
        <v>22</v>
      </c>
      <c r="M41" s="9">
        <f t="shared" si="7"/>
        <v>-1</v>
      </c>
      <c r="N41" s="9">
        <f t="shared" si="8"/>
        <v>-7.81626306510117E-2</v>
      </c>
    </row>
    <row r="42" spans="1:14" x14ac:dyDescent="0.25">
      <c r="A42" s="5">
        <v>63</v>
      </c>
      <c r="B42" s="5" t="s">
        <v>83</v>
      </c>
      <c r="C42" s="19">
        <v>0.56198256483359832</v>
      </c>
      <c r="D42" s="19">
        <v>0.65990296845737551</v>
      </c>
      <c r="E42" s="14">
        <f t="shared" si="0"/>
        <v>-0.1483860632612112</v>
      </c>
      <c r="F42" s="14">
        <f t="shared" si="1"/>
        <v>0.1483860632612112</v>
      </c>
      <c r="G42" s="5">
        <f t="shared" si="2"/>
        <v>21</v>
      </c>
      <c r="H42" s="19">
        <v>0.60915400407760234</v>
      </c>
      <c r="I42" s="14">
        <f t="shared" si="3"/>
        <v>1</v>
      </c>
      <c r="J42" s="5">
        <f t="shared" si="4"/>
        <v>33</v>
      </c>
      <c r="K42" s="19">
        <f t="shared" si="5"/>
        <v>0.1483860632612112</v>
      </c>
      <c r="L42" s="5">
        <f t="shared" si="6"/>
        <v>30</v>
      </c>
      <c r="M42" s="9">
        <f t="shared" si="7"/>
        <v>-1</v>
      </c>
      <c r="N42" s="9">
        <f t="shared" si="8"/>
        <v>-0.1483860632612112</v>
      </c>
    </row>
    <row r="43" spans="1:14" x14ac:dyDescent="0.25">
      <c r="A43" s="5">
        <v>66</v>
      </c>
      <c r="B43" s="5" t="s">
        <v>84</v>
      </c>
      <c r="C43" s="19">
        <v>0.49189649710666478</v>
      </c>
      <c r="D43" s="19">
        <v>0.50423753466633048</v>
      </c>
      <c r="E43" s="14">
        <f t="shared" si="0"/>
        <v>-2.4474650757270872E-2</v>
      </c>
      <c r="F43" s="14">
        <f t="shared" si="1"/>
        <v>2.4474650757270872E-2</v>
      </c>
      <c r="G43" s="5">
        <f t="shared" si="2"/>
        <v>9</v>
      </c>
      <c r="H43" s="19">
        <v>0.49778670045582446</v>
      </c>
      <c r="I43" s="14">
        <f t="shared" si="3"/>
        <v>0.81717709663517146</v>
      </c>
      <c r="J43" s="5">
        <f t="shared" si="4"/>
        <v>32</v>
      </c>
      <c r="K43" s="19">
        <f t="shared" si="5"/>
        <v>2.0000124046986412E-2</v>
      </c>
      <c r="L43" s="5">
        <f t="shared" si="6"/>
        <v>10</v>
      </c>
      <c r="M43" s="9">
        <f t="shared" si="7"/>
        <v>-1</v>
      </c>
      <c r="N43" s="9">
        <f t="shared" si="8"/>
        <v>-2.0000124046986412E-2</v>
      </c>
    </row>
    <row r="44" spans="1:14" x14ac:dyDescent="0.25">
      <c r="A44" s="5">
        <v>68</v>
      </c>
      <c r="B44" s="5" t="s">
        <v>85</v>
      </c>
      <c r="C44" s="19">
        <v>0.25081660738148293</v>
      </c>
      <c r="D44" s="19">
        <v>0.37638978023693476</v>
      </c>
      <c r="E44" s="14">
        <f t="shared" si="0"/>
        <v>-0.33362535182651448</v>
      </c>
      <c r="F44" s="14">
        <f t="shared" si="1"/>
        <v>0.33362535182651448</v>
      </c>
      <c r="G44" s="5">
        <f t="shared" si="2"/>
        <v>29</v>
      </c>
      <c r="H44" s="19">
        <v>0.31224452479650011</v>
      </c>
      <c r="I44" s="14">
        <f t="shared" si="3"/>
        <v>0.5125871663099536</v>
      </c>
      <c r="J44" s="5">
        <f t="shared" si="4"/>
        <v>24</v>
      </c>
      <c r="K44" s="19">
        <f t="shared" si="5"/>
        <v>0.17101207370191437</v>
      </c>
      <c r="L44" s="5">
        <f t="shared" si="6"/>
        <v>31</v>
      </c>
      <c r="M44" s="9">
        <f t="shared" si="7"/>
        <v>-1</v>
      </c>
      <c r="N44" s="9">
        <f t="shared" si="8"/>
        <v>-0.17101207370191437</v>
      </c>
    </row>
    <row r="45" spans="1:14" x14ac:dyDescent="0.25">
      <c r="A45" s="5">
        <v>70</v>
      </c>
      <c r="B45" s="5" t="s">
        <v>86</v>
      </c>
      <c r="C45" s="19">
        <v>0.25423472321707813</v>
      </c>
      <c r="D45" s="19">
        <v>0.24475629695759898</v>
      </c>
      <c r="E45" s="14">
        <f t="shared" si="0"/>
        <v>3.872597509154653E-2</v>
      </c>
      <c r="F45" s="14">
        <f t="shared" si="1"/>
        <v>3.872597509154653E-2</v>
      </c>
      <c r="G45" s="5">
        <f t="shared" si="2"/>
        <v>11</v>
      </c>
      <c r="H45" s="19">
        <v>0.24948192262036495</v>
      </c>
      <c r="I45" s="14">
        <f t="shared" si="3"/>
        <v>0.40955476111190847</v>
      </c>
      <c r="J45" s="5">
        <f t="shared" si="4"/>
        <v>13</v>
      </c>
      <c r="K45" s="19">
        <f t="shared" si="5"/>
        <v>1.5860407477444056E-2</v>
      </c>
      <c r="L45" s="5">
        <f t="shared" si="6"/>
        <v>9</v>
      </c>
      <c r="M45" s="9">
        <f t="shared" si="7"/>
        <v>1</v>
      </c>
      <c r="N45" s="9">
        <f t="shared" si="8"/>
        <v>1.5860407477444056E-2</v>
      </c>
    </row>
    <row r="46" spans="1:14" x14ac:dyDescent="0.25">
      <c r="A46" s="5">
        <v>73</v>
      </c>
      <c r="B46" s="5" t="s">
        <v>87</v>
      </c>
      <c r="C46" s="19">
        <v>0.34932815426791314</v>
      </c>
      <c r="D46" s="19">
        <v>0.40514877799762217</v>
      </c>
      <c r="E46" s="14">
        <f t="shared" si="0"/>
        <v>-0.13777808736235814</v>
      </c>
      <c r="F46" s="14">
        <f t="shared" si="1"/>
        <v>0.13777808736235814</v>
      </c>
      <c r="G46" s="5">
        <f t="shared" si="2"/>
        <v>19</v>
      </c>
      <c r="H46" s="19">
        <v>0.37689612219001384</v>
      </c>
      <c r="I46" s="14">
        <f t="shared" si="3"/>
        <v>0.61872058570922517</v>
      </c>
      <c r="J46" s="5">
        <f t="shared" si="4"/>
        <v>28</v>
      </c>
      <c r="K46" s="19">
        <f t="shared" si="5"/>
        <v>8.5246138910735014E-2</v>
      </c>
      <c r="L46" s="5">
        <f t="shared" si="6"/>
        <v>24</v>
      </c>
      <c r="M46" s="9">
        <f t="shared" si="7"/>
        <v>-1</v>
      </c>
      <c r="N46" s="9">
        <f t="shared" si="8"/>
        <v>-8.5246138910735014E-2</v>
      </c>
    </row>
    <row r="47" spans="1:14" x14ac:dyDescent="0.25">
      <c r="A47" s="5">
        <v>76</v>
      </c>
      <c r="B47" s="5" t="s">
        <v>88</v>
      </c>
      <c r="C47" s="19">
        <v>0.390344414298673</v>
      </c>
      <c r="D47" s="19">
        <v>0.39469160233435779</v>
      </c>
      <c r="E47" s="14">
        <f t="shared" si="0"/>
        <v>-1.1014138659079265E-2</v>
      </c>
      <c r="F47" s="14">
        <f t="shared" si="1"/>
        <v>1.1014138659079265E-2</v>
      </c>
      <c r="G47" s="5">
        <f t="shared" si="2"/>
        <v>3</v>
      </c>
      <c r="H47" s="19">
        <v>0.39240806816861218</v>
      </c>
      <c r="I47" s="14">
        <f t="shared" si="3"/>
        <v>0.64418532184288468</v>
      </c>
      <c r="J47" s="5">
        <f t="shared" si="4"/>
        <v>29</v>
      </c>
      <c r="K47" s="19">
        <f t="shared" si="5"/>
        <v>7.0951464569211347E-3</v>
      </c>
      <c r="L47" s="5">
        <f t="shared" si="6"/>
        <v>5</v>
      </c>
      <c r="M47" s="9">
        <f t="shared" si="7"/>
        <v>-1</v>
      </c>
      <c r="N47" s="9">
        <f t="shared" si="8"/>
        <v>-7.0951464569211347E-3</v>
      </c>
    </row>
    <row r="48" spans="1:14" x14ac:dyDescent="0.25">
      <c r="A48" s="5">
        <v>81</v>
      </c>
      <c r="B48" s="5" t="s">
        <v>89</v>
      </c>
      <c r="C48" s="19">
        <v>0.1657867217588696</v>
      </c>
      <c r="D48" s="19">
        <v>0.26876731789414404</v>
      </c>
      <c r="E48" s="14">
        <f t="shared" si="0"/>
        <v>-0.38315892327293338</v>
      </c>
      <c r="F48" s="14">
        <f t="shared" si="1"/>
        <v>0.38315892327293338</v>
      </c>
      <c r="G48" s="5">
        <f t="shared" si="2"/>
        <v>31</v>
      </c>
      <c r="H48" s="19">
        <v>0.21718508960481894</v>
      </c>
      <c r="I48" s="14">
        <f t="shared" si="3"/>
        <v>0.3565356020825744</v>
      </c>
      <c r="J48" s="5">
        <f t="shared" si="4"/>
        <v>6</v>
      </c>
      <c r="K48" s="19">
        <f t="shared" si="5"/>
        <v>0.13660979740242624</v>
      </c>
      <c r="L48" s="5">
        <f t="shared" si="6"/>
        <v>29</v>
      </c>
      <c r="M48" s="9">
        <f t="shared" si="7"/>
        <v>-1</v>
      </c>
      <c r="N48" s="9">
        <f t="shared" si="8"/>
        <v>-0.13660979740242624</v>
      </c>
    </row>
    <row r="49" spans="1:25" x14ac:dyDescent="0.25">
      <c r="A49" s="5">
        <v>85</v>
      </c>
      <c r="B49" s="5" t="s">
        <v>90</v>
      </c>
      <c r="C49" s="19">
        <v>0.21888505959253043</v>
      </c>
      <c r="D49" s="19">
        <v>0.17463454526868163</v>
      </c>
      <c r="E49" s="14">
        <f t="shared" si="0"/>
        <v>0.2533892378267299</v>
      </c>
      <c r="F49" s="14">
        <f t="shared" si="1"/>
        <v>0.2533892378267299</v>
      </c>
      <c r="G49" s="5">
        <f t="shared" si="2"/>
        <v>26</v>
      </c>
      <c r="H49" s="19">
        <v>0.19667575223130779</v>
      </c>
      <c r="I49" s="14">
        <f t="shared" si="3"/>
        <v>0.32286704333351562</v>
      </c>
      <c r="J49" s="5">
        <f t="shared" si="4"/>
        <v>5</v>
      </c>
      <c r="K49" s="19">
        <f t="shared" si="5"/>
        <v>8.1811034029649302E-2</v>
      </c>
      <c r="L49" s="5">
        <f t="shared" si="6"/>
        <v>23</v>
      </c>
      <c r="M49" s="9">
        <f t="shared" si="7"/>
        <v>1</v>
      </c>
      <c r="N49" s="9">
        <f t="shared" si="8"/>
        <v>8.1811034029649302E-2</v>
      </c>
    </row>
    <row r="50" spans="1:25" x14ac:dyDescent="0.25">
      <c r="A50" s="5">
        <v>86</v>
      </c>
      <c r="B50" s="5" t="s">
        <v>91</v>
      </c>
      <c r="C50" s="19">
        <v>0.14596713654182999</v>
      </c>
      <c r="D50" s="19">
        <v>0.20918532774111223</v>
      </c>
      <c r="E50" s="14">
        <f t="shared" si="0"/>
        <v>-0.30221140211860875</v>
      </c>
      <c r="F50" s="14">
        <f t="shared" si="1"/>
        <v>0.30221140211860875</v>
      </c>
      <c r="G50" s="5">
        <f t="shared" si="2"/>
        <v>28</v>
      </c>
      <c r="H50" s="19">
        <v>0.17752622427827758</v>
      </c>
      <c r="I50" s="14">
        <f t="shared" si="3"/>
        <v>0.29143077627322278</v>
      </c>
      <c r="J50" s="5">
        <f t="shared" si="4"/>
        <v>2</v>
      </c>
      <c r="K50" s="19">
        <f t="shared" si="5"/>
        <v>8.8073703518045235E-2</v>
      </c>
      <c r="L50" s="5">
        <f t="shared" si="6"/>
        <v>25</v>
      </c>
      <c r="M50" s="9">
        <f t="shared" si="7"/>
        <v>-1</v>
      </c>
      <c r="N50" s="9">
        <f t="shared" si="8"/>
        <v>-8.8073703518045235E-2</v>
      </c>
    </row>
    <row r="51" spans="1:25" ht="13.9" customHeight="1" x14ac:dyDescent="0.25">
      <c r="A51" s="5">
        <v>88</v>
      </c>
      <c r="B51" s="5" t="s">
        <v>92</v>
      </c>
      <c r="C51" s="19">
        <v>0.21491510853212981</v>
      </c>
      <c r="D51" s="19">
        <v>0.23570610815543133</v>
      </c>
      <c r="E51" s="14">
        <f t="shared" si="0"/>
        <v>-8.8207300973258393E-2</v>
      </c>
      <c r="F51" s="14">
        <f t="shared" si="1"/>
        <v>8.8207300973258393E-2</v>
      </c>
      <c r="G51" s="5">
        <f t="shared" si="2"/>
        <v>14</v>
      </c>
      <c r="H51" s="19">
        <v>0.2248309752846521</v>
      </c>
      <c r="I51" s="14">
        <f t="shared" si="3"/>
        <v>0.36908724851131414</v>
      </c>
      <c r="J51" s="5">
        <f t="shared" si="4"/>
        <v>9</v>
      </c>
      <c r="K51" s="19">
        <f t="shared" si="5"/>
        <v>3.2556190014829303E-2</v>
      </c>
      <c r="L51" s="5">
        <f t="shared" si="6"/>
        <v>15</v>
      </c>
      <c r="M51" s="9">
        <f t="shared" si="7"/>
        <v>-1</v>
      </c>
      <c r="N51" s="9">
        <f t="shared" si="8"/>
        <v>-3.2556190014829303E-2</v>
      </c>
    </row>
    <row r="52" spans="1:25" x14ac:dyDescent="0.25">
      <c r="A52" s="5">
        <v>91</v>
      </c>
      <c r="B52" s="5" t="s">
        <v>93</v>
      </c>
      <c r="C52" s="19">
        <v>0.14449475002408244</v>
      </c>
      <c r="D52" s="19">
        <v>0.22971607093632271</v>
      </c>
      <c r="E52" s="14">
        <f t="shared" si="0"/>
        <v>-0.37098545419516438</v>
      </c>
      <c r="F52" s="14">
        <f t="shared" si="1"/>
        <v>0.37098545419516438</v>
      </c>
      <c r="G52" s="5">
        <f t="shared" si="2"/>
        <v>30</v>
      </c>
      <c r="H52" s="19">
        <v>0.18811136192626035</v>
      </c>
      <c r="I52" s="14">
        <f t="shared" si="3"/>
        <v>0.30880756043146057</v>
      </c>
      <c r="J52" s="5">
        <f t="shared" si="4"/>
        <v>4</v>
      </c>
      <c r="K52" s="19">
        <f t="shared" si="5"/>
        <v>0.11456311306556607</v>
      </c>
      <c r="L52" s="5">
        <f t="shared" si="6"/>
        <v>28</v>
      </c>
      <c r="M52" s="9">
        <f t="shared" si="7"/>
        <v>-1</v>
      </c>
      <c r="N52" s="9">
        <f t="shared" si="8"/>
        <v>-0.11456311306556607</v>
      </c>
    </row>
    <row r="53" spans="1:25" x14ac:dyDescent="0.25">
      <c r="A53" s="5">
        <v>94</v>
      </c>
      <c r="B53" s="5" t="s">
        <v>94</v>
      </c>
      <c r="C53" s="19">
        <v>0.29296517376496867</v>
      </c>
      <c r="D53" s="19">
        <v>0.34195048556968949</v>
      </c>
      <c r="E53" s="14">
        <f t="shared" si="0"/>
        <v>-0.14325264584172559</v>
      </c>
      <c r="F53" s="14">
        <f t="shared" si="1"/>
        <v>0.14325264584172559</v>
      </c>
      <c r="G53" s="5">
        <f t="shared" si="2"/>
        <v>20</v>
      </c>
      <c r="H53" s="19">
        <v>0.31829675867800744</v>
      </c>
      <c r="I53" s="14">
        <f t="shared" si="3"/>
        <v>0.52252264049381258</v>
      </c>
      <c r="J53" s="5">
        <f t="shared" si="4"/>
        <v>26</v>
      </c>
      <c r="K53" s="19">
        <f t="shared" si="5"/>
        <v>7.485275076294344E-2</v>
      </c>
      <c r="L53" s="5">
        <f t="shared" si="6"/>
        <v>21</v>
      </c>
      <c r="M53" s="9">
        <f t="shared" si="7"/>
        <v>-1</v>
      </c>
      <c r="N53" s="9">
        <f t="shared" si="8"/>
        <v>-7.485275076294344E-2</v>
      </c>
    </row>
    <row r="54" spans="1:25" x14ac:dyDescent="0.25">
      <c r="A54" s="5">
        <v>95</v>
      </c>
      <c r="B54" s="5" t="s">
        <v>95</v>
      </c>
      <c r="C54" s="19">
        <v>0.2146659797355315</v>
      </c>
      <c r="D54" s="19">
        <v>0.29393321837278569</v>
      </c>
      <c r="E54" s="14">
        <f t="shared" si="0"/>
        <v>-0.26967771480909036</v>
      </c>
      <c r="F54" s="14">
        <f t="shared" si="1"/>
        <v>0.26967771480909036</v>
      </c>
      <c r="G54" s="5">
        <f t="shared" si="2"/>
        <v>27</v>
      </c>
      <c r="H54" s="19">
        <v>0.25610555646615307</v>
      </c>
      <c r="I54" s="14">
        <f t="shared" si="3"/>
        <v>0.42042825747153234</v>
      </c>
      <c r="J54" s="5">
        <f t="shared" si="4"/>
        <v>15</v>
      </c>
      <c r="K54" s="19">
        <f t="shared" si="5"/>
        <v>0.11338013171609071</v>
      </c>
      <c r="L54" s="5">
        <f t="shared" si="6"/>
        <v>27</v>
      </c>
      <c r="M54" s="9">
        <f t="shared" si="7"/>
        <v>-1</v>
      </c>
      <c r="N54" s="9">
        <f t="shared" si="8"/>
        <v>-0.11338013171609071</v>
      </c>
    </row>
    <row r="55" spans="1:25" x14ac:dyDescent="0.25">
      <c r="A55" s="5">
        <v>97</v>
      </c>
      <c r="B55" s="5" t="s">
        <v>96</v>
      </c>
      <c r="C55" s="19">
        <v>0.13426423200859292</v>
      </c>
      <c r="D55" s="19">
        <v>0.36835427495600215</v>
      </c>
      <c r="E55" s="14">
        <f t="shared" si="0"/>
        <v>-0.63550244659267219</v>
      </c>
      <c r="F55" s="14">
        <f t="shared" si="1"/>
        <v>0.63550244659267219</v>
      </c>
      <c r="G55" s="5">
        <f t="shared" si="2"/>
        <v>33</v>
      </c>
      <c r="H55" s="19">
        <v>0.25653633195801356</v>
      </c>
      <c r="I55" s="14">
        <f t="shared" si="3"/>
        <v>0.42113542756148814</v>
      </c>
      <c r="J55" s="5">
        <f t="shared" si="4"/>
        <v>16</v>
      </c>
      <c r="K55" s="19">
        <f t="shared" si="5"/>
        <v>0.26763259456217681</v>
      </c>
      <c r="L55" s="5">
        <f t="shared" si="6"/>
        <v>32</v>
      </c>
      <c r="M55" s="9">
        <f t="shared" si="7"/>
        <v>-1</v>
      </c>
      <c r="N55" s="9">
        <f t="shared" si="8"/>
        <v>-0.26763259456217681</v>
      </c>
    </row>
    <row r="56" spans="1:25" x14ac:dyDescent="0.25">
      <c r="A56" s="5">
        <v>99</v>
      </c>
      <c r="B56" s="5" t="s">
        <v>97</v>
      </c>
      <c r="C56" s="19">
        <v>0.15253461688388725</v>
      </c>
      <c r="D56" s="19">
        <v>0.12441486135518888</v>
      </c>
      <c r="E56" s="14">
        <f t="shared" si="0"/>
        <v>0.22601605003135425</v>
      </c>
      <c r="F56" s="14">
        <f t="shared" si="1"/>
        <v>0.22601605003135425</v>
      </c>
      <c r="G56" s="5">
        <f t="shared" si="2"/>
        <v>25</v>
      </c>
      <c r="H56" s="19">
        <v>0.13787062869006683</v>
      </c>
      <c r="I56" s="14">
        <f t="shared" si="3"/>
        <v>0.22633131813495064</v>
      </c>
      <c r="J56" s="5">
        <f t="shared" si="4"/>
        <v>1</v>
      </c>
      <c r="K56" s="19">
        <f t="shared" si="5"/>
        <v>5.1154510523251359E-2</v>
      </c>
      <c r="L56" s="5">
        <f t="shared" si="6"/>
        <v>19</v>
      </c>
      <c r="M56" s="9">
        <f t="shared" si="7"/>
        <v>1</v>
      </c>
      <c r="N56" s="9">
        <f t="shared" si="8"/>
        <v>5.1154510523251359E-2</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0.27219427957884162</v>
      </c>
      <c r="D58" s="22">
        <f>AVERAGE(D24:D56)</f>
        <v>0.31110496905506102</v>
      </c>
      <c r="E58" s="22">
        <f>AVERAGE(E24:E56)</f>
        <v>-0.10302597303519963</v>
      </c>
      <c r="F58" s="22">
        <f>AVERAGE(F24:F56)</f>
        <v>0.14864291402599375</v>
      </c>
      <c r="G58" s="20" t="s">
        <v>100</v>
      </c>
      <c r="H58" s="22">
        <f>AVERAGE(H24:H56)</f>
        <v>0.29169225419174744</v>
      </c>
      <c r="I58" s="22">
        <f>AVERAGE(I24:I56)</f>
        <v>0.47884812746726652</v>
      </c>
      <c r="J58" s="20" t="s">
        <v>100</v>
      </c>
      <c r="K58" s="22">
        <f>AVERAGE(K24:K56)</f>
        <v>6.7144384306769805E-2</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9.6752069679827038E-2</v>
      </c>
      <c r="D59" s="22">
        <f>_xlfn.STDEV.S(D24:D56)</f>
        <v>0.11112356184653178</v>
      </c>
      <c r="E59" s="22">
        <f>_xlfn.STDEV.S(E24:E56)</f>
        <v>0.1850789688269126</v>
      </c>
      <c r="F59" s="22">
        <f>_xlfn.STDEV.S(F24:F56)</f>
        <v>0.14971672763145893</v>
      </c>
      <c r="G59" s="20" t="s">
        <v>100</v>
      </c>
      <c r="H59" s="22">
        <f>_xlfn.STDEV.S(H24:H56)</f>
        <v>9.8914260042693589E-2</v>
      </c>
      <c r="I59" s="22">
        <f>_xlfn.STDEV.S(I24:I56)</f>
        <v>0.16237972562040692</v>
      </c>
      <c r="J59" s="20" t="s">
        <v>100</v>
      </c>
      <c r="K59" s="22">
        <f>_xlfn.STDEV.S(K24:K56)</f>
        <v>7.1121211356790101E-2</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9.360962987330107E-3</v>
      </c>
      <c r="D60" s="22">
        <f>_xlfn.VAR.S(D24:D56)</f>
        <v>1.2348445997459975E-2</v>
      </c>
      <c r="E60" s="22">
        <f>_xlfn.VAR.S(E24:E56)</f>
        <v>3.4254224702033292E-2</v>
      </c>
      <c r="F60" s="22">
        <f>_xlfn.VAR.S(F24:F56)</f>
        <v>2.241509853267246E-2</v>
      </c>
      <c r="G60" s="20" t="s">
        <v>100</v>
      </c>
      <c r="H60" s="22">
        <f>_xlfn.VAR.S(H24:H56)</f>
        <v>9.7840308397936088E-3</v>
      </c>
      <c r="I60" s="22">
        <f>_xlfn.VAR.S(I24:I56)</f>
        <v>2.6367175292558637E-2</v>
      </c>
      <c r="J60" s="20" t="s">
        <v>100</v>
      </c>
      <c r="K60" s="22">
        <f>_xlfn.VAR.S(K24:K56)</f>
        <v>5.0582267048572098E-3</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0.56198256483359832</v>
      </c>
      <c r="D61" s="22">
        <f>MAX(D24:D56)</f>
        <v>0.65990296845737551</v>
      </c>
      <c r="E61" s="22">
        <f>MAX(E24:E56)</f>
        <v>0.2533892378267299</v>
      </c>
      <c r="F61" s="22">
        <f>MAX(F24:F56)</f>
        <v>0.63550244659267219</v>
      </c>
      <c r="G61" s="20" t="s">
        <v>100</v>
      </c>
      <c r="H61" s="22">
        <f>MAX(H24:H56)</f>
        <v>0.60915400407760234</v>
      </c>
      <c r="I61" s="22">
        <f>MAX(I24:I56)</f>
        <v>1</v>
      </c>
      <c r="J61" s="20" t="s">
        <v>100</v>
      </c>
      <c r="K61" s="22">
        <f>MAX(K24:K56)</f>
        <v>0.28621775241340114</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0.13426423200859292</v>
      </c>
      <c r="D62" s="22">
        <f>MIN(D24:D56)</f>
        <v>0.12441486135518888</v>
      </c>
      <c r="E62" s="22">
        <f>MIN(E24:E56)</f>
        <v>-0.63550244659267219</v>
      </c>
      <c r="F62" s="22">
        <f>MIN(F24:F56)</f>
        <v>1.4196407595034163E-3</v>
      </c>
      <c r="G62" s="20" t="s">
        <v>100</v>
      </c>
      <c r="H62" s="22">
        <f>MIN(H24:H56)</f>
        <v>0.13787062869006683</v>
      </c>
      <c r="I62" s="22">
        <f>MIN(I24:I56)</f>
        <v>0.22633131813495064</v>
      </c>
      <c r="J62" s="20" t="s">
        <v>100</v>
      </c>
      <c r="K62" s="22">
        <f>MIN(K24:K56)</f>
        <v>7.0705700960233225E-4</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126" customHeight="1" x14ac:dyDescent="0.25">
      <c r="A64" s="25" t="s">
        <v>170</v>
      </c>
      <c r="B64" s="30"/>
      <c r="C64" s="30"/>
      <c r="D64" s="30"/>
      <c r="E64" s="30"/>
      <c r="F64" s="30"/>
      <c r="G64" s="30"/>
      <c r="H64" s="30"/>
      <c r="I64" s="30"/>
      <c r="J64" s="30"/>
      <c r="K64" s="30"/>
      <c r="L64" s="30"/>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B33CF-EB08-4FFE-B6BE-3E187570089D}">
  <sheetPr>
    <tabColor rgb="FF00B050"/>
  </sheetPr>
  <dimension ref="A1:Y64"/>
  <sheetViews>
    <sheetView zoomScale="80" zoomScaleNormal="80" workbookViewId="0"/>
  </sheetViews>
  <sheetFormatPr baseColWidth="10" defaultColWidth="10.625" defaultRowHeight="15" x14ac:dyDescent="0.25"/>
  <cols>
    <col min="1" max="1" width="16.2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32</v>
      </c>
      <c r="I15" s="25"/>
      <c r="J15" s="25"/>
      <c r="K15" s="25"/>
      <c r="L15" s="25"/>
    </row>
    <row r="16" spans="1:12" s="4" customFormat="1" ht="43.9" customHeight="1" x14ac:dyDescent="0.25">
      <c r="A16" s="3" t="s">
        <v>5</v>
      </c>
      <c r="B16" s="25" t="s">
        <v>36</v>
      </c>
      <c r="C16" s="25"/>
      <c r="D16" s="25"/>
      <c r="E16" s="25"/>
      <c r="F16" s="25"/>
      <c r="G16" s="25"/>
      <c r="H16" s="25"/>
      <c r="I16" s="25"/>
      <c r="J16" s="25"/>
      <c r="K16" s="25"/>
      <c r="L16" s="25"/>
    </row>
    <row r="17" spans="1:14" s="4" customFormat="1" ht="43.9" customHeight="1" x14ac:dyDescent="0.25">
      <c r="A17" s="3" t="s">
        <v>41</v>
      </c>
      <c r="B17" s="25" t="s">
        <v>134</v>
      </c>
      <c r="C17" s="25"/>
      <c r="D17" s="25"/>
      <c r="E17" s="25"/>
      <c r="F17" s="25"/>
      <c r="G17" s="25"/>
      <c r="H17" s="25"/>
      <c r="I17" s="25"/>
      <c r="J17" s="25"/>
      <c r="K17" s="25"/>
      <c r="L17" s="25"/>
    </row>
    <row r="18" spans="1:14" s="4" customFormat="1" ht="43.9" customHeight="1" x14ac:dyDescent="0.25">
      <c r="A18" s="3" t="s">
        <v>43</v>
      </c>
      <c r="B18" s="25" t="s">
        <v>135</v>
      </c>
      <c r="C18" s="25"/>
      <c r="D18" s="25"/>
      <c r="E18" s="25"/>
      <c r="F18" s="25"/>
      <c r="G18" s="25"/>
      <c r="H18" s="25"/>
      <c r="I18" s="25"/>
      <c r="J18" s="25"/>
      <c r="K18" s="25"/>
      <c r="L18" s="25"/>
    </row>
    <row r="19" spans="1:14" s="4" customFormat="1" ht="56.25"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166</v>
      </c>
      <c r="C20" s="31"/>
      <c r="D20" s="31"/>
      <c r="E20" s="31"/>
      <c r="F20" s="31"/>
      <c r="G20" s="31"/>
      <c r="H20" s="31"/>
      <c r="I20" s="31"/>
      <c r="J20" s="31"/>
      <c r="K20" s="31"/>
      <c r="L20" s="31"/>
    </row>
    <row r="21" spans="1:14" s="11" customFormat="1" ht="43.9" customHeight="1" x14ac:dyDescent="0.25">
      <c r="A21" s="10" t="s">
        <v>47</v>
      </c>
      <c r="B21" s="25" t="s">
        <v>126</v>
      </c>
      <c r="C21" s="25"/>
      <c r="D21" s="25"/>
      <c r="E21" s="21" t="s">
        <v>49</v>
      </c>
      <c r="F21" s="32" t="s">
        <v>127</v>
      </c>
      <c r="G21" s="33"/>
      <c r="H21" s="33"/>
      <c r="I21" s="34"/>
      <c r="J21" s="10" t="s">
        <v>51</v>
      </c>
      <c r="K21" s="35" t="s">
        <v>20</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2.0316732211642784E-2</v>
      </c>
      <c r="D24" s="19">
        <v>7.0812892667324961E-2</v>
      </c>
      <c r="E24" s="14">
        <f>(C24-D24)/D24</f>
        <v>-0.71309275124390603</v>
      </c>
      <c r="F24" s="14">
        <f>ABS(E24)</f>
        <v>0.71309275124390603</v>
      </c>
      <c r="G24" s="5">
        <f>RANK(F24,$F$24:$F$56,1)</f>
        <v>20</v>
      </c>
      <c r="H24" s="19">
        <v>4.4682230490219556E-2</v>
      </c>
      <c r="I24" s="14">
        <f>H24/MAX($H$24:$H$56)</f>
        <v>0.43378433819846324</v>
      </c>
      <c r="J24" s="5">
        <f>RANK(I24,$I$24:$I$56,1)</f>
        <v>22</v>
      </c>
      <c r="K24" s="19">
        <f>I24*F24</f>
        <v>0.30932846717245915</v>
      </c>
      <c r="L24" s="5">
        <f>RANK(K24,$K$24:$K$56,1)</f>
        <v>25</v>
      </c>
      <c r="M24" s="9">
        <f>IF(E24&gt;0,1,-1)</f>
        <v>-1</v>
      </c>
      <c r="N24" s="9">
        <f>K24*M24</f>
        <v>-0.30932846717245915</v>
      </c>
    </row>
    <row r="25" spans="1:14" x14ac:dyDescent="0.25">
      <c r="A25" s="5">
        <v>8</v>
      </c>
      <c r="B25" s="5" t="s">
        <v>66</v>
      </c>
      <c r="C25" s="19">
        <v>3.2054632242778998E-2</v>
      </c>
      <c r="D25" s="19">
        <v>6.5033996704457017E-2</v>
      </c>
      <c r="E25" s="14">
        <f t="shared" ref="E25:E56" si="0">(C25-D25)/D25</f>
        <v>-0.5071096062502618</v>
      </c>
      <c r="F25" s="14">
        <f t="shared" ref="F25:F56" si="1">ABS(E25)</f>
        <v>0.5071096062502618</v>
      </c>
      <c r="G25" s="5">
        <f t="shared" ref="G25:G56" si="2">RANK(F25,$F$24:$F$56,1)</f>
        <v>9</v>
      </c>
      <c r="H25" s="19">
        <v>4.8152976656506988E-2</v>
      </c>
      <c r="I25" s="14">
        <f t="shared" ref="I25:I56" si="3">H25/MAX($H$24:$H$56)</f>
        <v>0.46747906006619533</v>
      </c>
      <c r="J25" s="5">
        <f t="shared" ref="J25:J56" si="4">RANK(I25,$I$24:$I$56,1)</f>
        <v>25</v>
      </c>
      <c r="K25" s="19">
        <f t="shared" ref="K25:K56" si="5">I25*F25</f>
        <v>0.2370631220804108</v>
      </c>
      <c r="L25" s="5">
        <f t="shared" ref="L25:L56" si="6">RANK(K25,$K$24:$K$56,1)</f>
        <v>17</v>
      </c>
      <c r="M25" s="9">
        <f t="shared" ref="M25:M56" si="7">IF(E25&gt;0,1,-1)</f>
        <v>-1</v>
      </c>
      <c r="N25" s="9">
        <f t="shared" ref="N25:N56" si="8">K25*M25</f>
        <v>-0.2370631220804108</v>
      </c>
    </row>
    <row r="26" spans="1:14" x14ac:dyDescent="0.25">
      <c r="A26" s="5">
        <v>11</v>
      </c>
      <c r="B26" s="5" t="s">
        <v>119</v>
      </c>
      <c r="C26" s="19">
        <v>9.2219825854993054E-3</v>
      </c>
      <c r="D26" s="19">
        <v>5.8626368344718821E-2</v>
      </c>
      <c r="E26" s="14">
        <f t="shared" si="0"/>
        <v>-0.84269906450157872</v>
      </c>
      <c r="F26" s="14">
        <f t="shared" si="1"/>
        <v>0.84269906450157872</v>
      </c>
      <c r="G26" s="5">
        <f t="shared" si="2"/>
        <v>29</v>
      </c>
      <c r="H26" s="19">
        <v>3.2881087696263737E-2</v>
      </c>
      <c r="I26" s="14">
        <f t="shared" si="3"/>
        <v>0.31921640233898968</v>
      </c>
      <c r="J26" s="5">
        <f t="shared" si="4"/>
        <v>12</v>
      </c>
      <c r="K26" s="19">
        <f t="shared" si="5"/>
        <v>0.26900336362462618</v>
      </c>
      <c r="L26" s="5">
        <f t="shared" si="6"/>
        <v>21</v>
      </c>
      <c r="M26" s="9">
        <f t="shared" si="7"/>
        <v>-1</v>
      </c>
      <c r="N26" s="9">
        <f t="shared" si="8"/>
        <v>-0.26900336362462618</v>
      </c>
    </row>
    <row r="27" spans="1:14" x14ac:dyDescent="0.25">
      <c r="A27" s="5">
        <v>13</v>
      </c>
      <c r="B27" s="5" t="s">
        <v>68</v>
      </c>
      <c r="C27" s="19">
        <v>3.2681037490449628E-2</v>
      </c>
      <c r="D27" s="19">
        <v>6.5463336944279041E-2</v>
      </c>
      <c r="E27" s="14">
        <f t="shared" si="0"/>
        <v>-0.50077342500479294</v>
      </c>
      <c r="F27" s="14">
        <f t="shared" si="1"/>
        <v>0.50077342500479294</v>
      </c>
      <c r="G27" s="5">
        <f t="shared" si="2"/>
        <v>8</v>
      </c>
      <c r="H27" s="19">
        <v>4.8947996313770899E-2</v>
      </c>
      <c r="I27" s="14">
        <f t="shared" si="3"/>
        <v>0.47519727538573903</v>
      </c>
      <c r="J27" s="5">
        <f t="shared" si="4"/>
        <v>26</v>
      </c>
      <c r="K27" s="19">
        <f t="shared" si="5"/>
        <v>0.23796616714786231</v>
      </c>
      <c r="L27" s="5">
        <f t="shared" si="6"/>
        <v>18</v>
      </c>
      <c r="M27" s="9">
        <f t="shared" si="7"/>
        <v>-1</v>
      </c>
      <c r="N27" s="9">
        <f t="shared" si="8"/>
        <v>-0.23796616714786231</v>
      </c>
    </row>
    <row r="28" spans="1:14" x14ac:dyDescent="0.25">
      <c r="A28" s="5">
        <v>15</v>
      </c>
      <c r="B28" s="5" t="s">
        <v>69</v>
      </c>
      <c r="C28" s="19">
        <v>9.1179867485259251E-3</v>
      </c>
      <c r="D28" s="19">
        <v>1.8727760784068917E-2</v>
      </c>
      <c r="E28" s="14">
        <f t="shared" si="0"/>
        <v>-0.51312990091787736</v>
      </c>
      <c r="F28" s="14">
        <f t="shared" si="1"/>
        <v>0.51312990091787736</v>
      </c>
      <c r="G28" s="5">
        <f t="shared" si="2"/>
        <v>11</v>
      </c>
      <c r="H28" s="19">
        <v>1.3858946720049276E-2</v>
      </c>
      <c r="I28" s="14">
        <f t="shared" si="3"/>
        <v>0.13454552212652529</v>
      </c>
      <c r="J28" s="5">
        <f t="shared" si="4"/>
        <v>1</v>
      </c>
      <c r="K28" s="19">
        <f t="shared" si="5"/>
        <v>6.9039330437728003E-2</v>
      </c>
      <c r="L28" s="5">
        <f t="shared" si="6"/>
        <v>6</v>
      </c>
      <c r="M28" s="9">
        <f t="shared" si="7"/>
        <v>-1</v>
      </c>
      <c r="N28" s="9">
        <f t="shared" si="8"/>
        <v>-6.9039330437728003E-2</v>
      </c>
    </row>
    <row r="29" spans="1:14" x14ac:dyDescent="0.25">
      <c r="A29" s="5">
        <v>17</v>
      </c>
      <c r="B29" s="5" t="s">
        <v>70</v>
      </c>
      <c r="C29" s="19">
        <v>1.6742161413038421E-2</v>
      </c>
      <c r="D29" s="19">
        <v>7.3599764480753657E-2</v>
      </c>
      <c r="E29" s="14">
        <f t="shared" si="0"/>
        <v>-0.77252425288104698</v>
      </c>
      <c r="F29" s="14">
        <f t="shared" si="1"/>
        <v>0.77252425288104698</v>
      </c>
      <c r="G29" s="5">
        <f t="shared" si="2"/>
        <v>26</v>
      </c>
      <c r="H29" s="19">
        <v>4.4218694125834873E-2</v>
      </c>
      <c r="I29" s="14">
        <f t="shared" si="3"/>
        <v>0.42928423126894133</v>
      </c>
      <c r="J29" s="5">
        <f t="shared" si="4"/>
        <v>21</v>
      </c>
      <c r="K29" s="19">
        <f t="shared" si="5"/>
        <v>0.33163248003465351</v>
      </c>
      <c r="L29" s="5">
        <f t="shared" si="6"/>
        <v>27</v>
      </c>
      <c r="M29" s="9">
        <f t="shared" si="7"/>
        <v>-1</v>
      </c>
      <c r="N29" s="9">
        <f t="shared" si="8"/>
        <v>-0.33163248003465351</v>
      </c>
    </row>
    <row r="30" spans="1:14" x14ac:dyDescent="0.25">
      <c r="A30" s="5">
        <v>18</v>
      </c>
      <c r="B30" s="5" t="s">
        <v>71</v>
      </c>
      <c r="C30" s="19">
        <v>4.7335933653955388E-3</v>
      </c>
      <c r="D30" s="19">
        <v>4.2096006959873151E-2</v>
      </c>
      <c r="E30" s="14">
        <f t="shared" si="0"/>
        <v>-0.88755243769539216</v>
      </c>
      <c r="F30" s="14">
        <f t="shared" si="1"/>
        <v>0.88755243769539216</v>
      </c>
      <c r="G30" s="5">
        <f t="shared" si="2"/>
        <v>32</v>
      </c>
      <c r="H30" s="19">
        <v>2.3526477874523881E-2</v>
      </c>
      <c r="I30" s="14">
        <f t="shared" si="3"/>
        <v>0.22839991475302429</v>
      </c>
      <c r="J30" s="5">
        <f t="shared" si="4"/>
        <v>6</v>
      </c>
      <c r="K30" s="19">
        <f t="shared" si="5"/>
        <v>0.20271690110846646</v>
      </c>
      <c r="L30" s="5">
        <f t="shared" si="6"/>
        <v>13</v>
      </c>
      <c r="M30" s="9">
        <f t="shared" si="7"/>
        <v>-1</v>
      </c>
      <c r="N30" s="9">
        <f t="shared" si="8"/>
        <v>-0.20271690110846646</v>
      </c>
    </row>
    <row r="31" spans="1:14" x14ac:dyDescent="0.25">
      <c r="A31" s="5">
        <v>19</v>
      </c>
      <c r="B31" s="5" t="s">
        <v>72</v>
      </c>
      <c r="C31" s="19">
        <v>6.3396184310458717E-3</v>
      </c>
      <c r="D31" s="19">
        <v>2.7295627240516068E-2</v>
      </c>
      <c r="E31" s="14">
        <f t="shared" si="0"/>
        <v>-0.76774234293338739</v>
      </c>
      <c r="F31" s="14">
        <f t="shared" si="1"/>
        <v>0.76774234293338739</v>
      </c>
      <c r="G31" s="5">
        <f t="shared" si="2"/>
        <v>24</v>
      </c>
      <c r="H31" s="19">
        <v>1.6687579627032594E-2</v>
      </c>
      <c r="I31" s="14">
        <f t="shared" si="3"/>
        <v>0.16200647562191386</v>
      </c>
      <c r="J31" s="5">
        <f t="shared" si="4"/>
        <v>2</v>
      </c>
      <c r="K31" s="19">
        <f t="shared" si="5"/>
        <v>0.12437923116434886</v>
      </c>
      <c r="L31" s="5">
        <f t="shared" si="6"/>
        <v>9</v>
      </c>
      <c r="M31" s="9">
        <f t="shared" si="7"/>
        <v>-1</v>
      </c>
      <c r="N31" s="9">
        <f t="shared" si="8"/>
        <v>-0.12437923116434886</v>
      </c>
    </row>
    <row r="32" spans="1:14" x14ac:dyDescent="0.25">
      <c r="A32" s="5">
        <v>20</v>
      </c>
      <c r="B32" s="5" t="s">
        <v>73</v>
      </c>
      <c r="C32" s="19">
        <v>2.4495571344792456E-2</v>
      </c>
      <c r="D32" s="19">
        <v>6.1803060134377516E-2</v>
      </c>
      <c r="E32" s="14">
        <f t="shared" si="0"/>
        <v>-0.60365115753925325</v>
      </c>
      <c r="F32" s="14">
        <f t="shared" si="1"/>
        <v>0.60365115753925325</v>
      </c>
      <c r="G32" s="5">
        <f t="shared" si="2"/>
        <v>14</v>
      </c>
      <c r="H32" s="19">
        <v>4.2953418837331038E-2</v>
      </c>
      <c r="I32" s="14">
        <f t="shared" si="3"/>
        <v>0.41700067698705195</v>
      </c>
      <c r="J32" s="5">
        <f t="shared" si="4"/>
        <v>19</v>
      </c>
      <c r="K32" s="19">
        <f t="shared" si="5"/>
        <v>0.25172294135788614</v>
      </c>
      <c r="L32" s="5">
        <f t="shared" si="6"/>
        <v>20</v>
      </c>
      <c r="M32" s="9">
        <f t="shared" si="7"/>
        <v>-1</v>
      </c>
      <c r="N32" s="9">
        <f t="shared" si="8"/>
        <v>-0.25172294135788614</v>
      </c>
    </row>
    <row r="33" spans="1:14" x14ac:dyDescent="0.25">
      <c r="A33" s="5">
        <v>23</v>
      </c>
      <c r="B33" s="5" t="s">
        <v>74</v>
      </c>
      <c r="C33" s="19">
        <v>2.7219202519241883E-2</v>
      </c>
      <c r="D33" s="19">
        <v>5.9340703590006601E-2</v>
      </c>
      <c r="E33" s="14">
        <f t="shared" si="0"/>
        <v>-0.54130637366042633</v>
      </c>
      <c r="F33" s="14">
        <f t="shared" si="1"/>
        <v>0.54130637366042633</v>
      </c>
      <c r="G33" s="5">
        <f t="shared" si="2"/>
        <v>12</v>
      </c>
      <c r="H33" s="19">
        <v>4.3182645210860335E-2</v>
      </c>
      <c r="I33" s="14">
        <f t="shared" si="3"/>
        <v>0.41922605404742058</v>
      </c>
      <c r="J33" s="5">
        <f t="shared" si="4"/>
        <v>20</v>
      </c>
      <c r="K33" s="19">
        <f t="shared" si="5"/>
        <v>0.22692973506037914</v>
      </c>
      <c r="L33" s="5">
        <f t="shared" si="6"/>
        <v>16</v>
      </c>
      <c r="M33" s="9">
        <f t="shared" si="7"/>
        <v>-1</v>
      </c>
      <c r="N33" s="9">
        <f t="shared" si="8"/>
        <v>-0.22692973506037914</v>
      </c>
    </row>
    <row r="34" spans="1:14" x14ac:dyDescent="0.25">
      <c r="A34" s="5">
        <v>25</v>
      </c>
      <c r="B34" s="5" t="s">
        <v>75</v>
      </c>
      <c r="C34" s="19">
        <v>9.168891555508183E-3</v>
      </c>
      <c r="D34" s="19">
        <v>3.9993036506584735E-2</v>
      </c>
      <c r="E34" s="14">
        <f t="shared" si="0"/>
        <v>-0.77073779946670085</v>
      </c>
      <c r="F34" s="14">
        <f t="shared" si="1"/>
        <v>0.77073779946670085</v>
      </c>
      <c r="G34" s="5">
        <f t="shared" si="2"/>
        <v>25</v>
      </c>
      <c r="H34" s="19">
        <v>2.438084977129892E-2</v>
      </c>
      <c r="I34" s="14">
        <f t="shared" si="3"/>
        <v>0.23669433389351571</v>
      </c>
      <c r="J34" s="5">
        <f t="shared" si="4"/>
        <v>8</v>
      </c>
      <c r="K34" s="19">
        <f t="shared" si="5"/>
        <v>0.18242927005132484</v>
      </c>
      <c r="L34" s="5">
        <f t="shared" si="6"/>
        <v>11</v>
      </c>
      <c r="M34" s="9">
        <f t="shared" si="7"/>
        <v>-1</v>
      </c>
      <c r="N34" s="9">
        <f t="shared" si="8"/>
        <v>-0.18242927005132484</v>
      </c>
    </row>
    <row r="35" spans="1:14" x14ac:dyDescent="0.25">
      <c r="A35" s="5">
        <v>27</v>
      </c>
      <c r="B35" s="5" t="s">
        <v>76</v>
      </c>
      <c r="C35" s="19">
        <v>1.6591341974104234E-2</v>
      </c>
      <c r="D35" s="19">
        <v>3.4039540330047385E-2</v>
      </c>
      <c r="E35" s="14">
        <f t="shared" si="0"/>
        <v>-0.51258619202155553</v>
      </c>
      <c r="F35" s="14">
        <f t="shared" si="1"/>
        <v>0.51258619202155553</v>
      </c>
      <c r="G35" s="5">
        <f t="shared" si="2"/>
        <v>10</v>
      </c>
      <c r="H35" s="19">
        <v>2.5204238344720048E-2</v>
      </c>
      <c r="I35" s="14">
        <f t="shared" si="3"/>
        <v>0.24468796052054459</v>
      </c>
      <c r="J35" s="5">
        <f t="shared" si="4"/>
        <v>9</v>
      </c>
      <c r="K35" s="19">
        <f t="shared" si="5"/>
        <v>0.12542366991674667</v>
      </c>
      <c r="L35" s="5">
        <f t="shared" si="6"/>
        <v>10</v>
      </c>
      <c r="M35" s="9">
        <f t="shared" si="7"/>
        <v>-1</v>
      </c>
      <c r="N35" s="9">
        <f t="shared" si="8"/>
        <v>-0.12542366991674667</v>
      </c>
    </row>
    <row r="36" spans="1:14" x14ac:dyDescent="0.25">
      <c r="A36" s="5">
        <v>41</v>
      </c>
      <c r="B36" s="5" t="s">
        <v>77</v>
      </c>
      <c r="C36" s="19">
        <v>1.688313661665319E-2</v>
      </c>
      <c r="D36" s="19">
        <v>5.4593906637595412E-2</v>
      </c>
      <c r="E36" s="14">
        <f t="shared" si="0"/>
        <v>-0.69075053139672504</v>
      </c>
      <c r="F36" s="14">
        <f t="shared" si="1"/>
        <v>0.69075053139672504</v>
      </c>
      <c r="G36" s="5">
        <f t="shared" si="2"/>
        <v>18</v>
      </c>
      <c r="H36" s="19">
        <v>3.563994491082801E-2</v>
      </c>
      <c r="I36" s="14">
        <f t="shared" si="3"/>
        <v>0.34599995897602404</v>
      </c>
      <c r="J36" s="5">
        <f t="shared" si="4"/>
        <v>15</v>
      </c>
      <c r="K36" s="19">
        <f t="shared" si="5"/>
        <v>0.23899965552593366</v>
      </c>
      <c r="L36" s="5">
        <f t="shared" si="6"/>
        <v>19</v>
      </c>
      <c r="M36" s="9">
        <f t="shared" si="7"/>
        <v>-1</v>
      </c>
      <c r="N36" s="9">
        <f t="shared" si="8"/>
        <v>-0.23899965552593366</v>
      </c>
    </row>
    <row r="37" spans="1:14" x14ac:dyDescent="0.25">
      <c r="A37" s="5">
        <v>44</v>
      </c>
      <c r="B37" s="5" t="s">
        <v>78</v>
      </c>
      <c r="C37" s="19">
        <v>2.0810158384223631E-2</v>
      </c>
      <c r="D37" s="19">
        <v>5.4922529810183814E-2</v>
      </c>
      <c r="E37" s="14">
        <f t="shared" si="0"/>
        <v>-0.62109978443919056</v>
      </c>
      <c r="F37" s="14">
        <f t="shared" si="1"/>
        <v>0.62109978443919056</v>
      </c>
      <c r="G37" s="5">
        <f t="shared" si="2"/>
        <v>16</v>
      </c>
      <c r="H37" s="19">
        <v>3.755788970884931E-2</v>
      </c>
      <c r="I37" s="14">
        <f t="shared" si="3"/>
        <v>0.3646197638913799</v>
      </c>
      <c r="J37" s="5">
        <f t="shared" si="4"/>
        <v>16</v>
      </c>
      <c r="K37" s="19">
        <f t="shared" si="5"/>
        <v>0.22646525675520462</v>
      </c>
      <c r="L37" s="5">
        <f t="shared" si="6"/>
        <v>15</v>
      </c>
      <c r="M37" s="9">
        <f t="shared" si="7"/>
        <v>-1</v>
      </c>
      <c r="N37" s="9">
        <f t="shared" si="8"/>
        <v>-0.22646525675520462</v>
      </c>
    </row>
    <row r="38" spans="1:14" x14ac:dyDescent="0.25">
      <c r="A38" s="5">
        <v>47</v>
      </c>
      <c r="B38" s="5" t="s">
        <v>79</v>
      </c>
      <c r="C38" s="19">
        <v>2.4044980142853899E-2</v>
      </c>
      <c r="D38" s="19">
        <v>7.223442478657402E-2</v>
      </c>
      <c r="E38" s="14">
        <f t="shared" si="0"/>
        <v>-0.66712574767643107</v>
      </c>
      <c r="F38" s="14">
        <f t="shared" si="1"/>
        <v>0.66712574767643107</v>
      </c>
      <c r="G38" s="5">
        <f t="shared" si="2"/>
        <v>17</v>
      </c>
      <c r="H38" s="19">
        <v>4.8123098886952827E-2</v>
      </c>
      <c r="I38" s="14">
        <f t="shared" si="3"/>
        <v>0.46718900049775602</v>
      </c>
      <c r="J38" s="5">
        <f t="shared" si="4"/>
        <v>24</v>
      </c>
      <c r="K38" s="19">
        <f t="shared" si="5"/>
        <v>0.31167381126327004</v>
      </c>
      <c r="L38" s="5">
        <f t="shared" si="6"/>
        <v>26</v>
      </c>
      <c r="M38" s="9">
        <f t="shared" si="7"/>
        <v>-1</v>
      </c>
      <c r="N38" s="9">
        <f t="shared" si="8"/>
        <v>-0.31167381126327004</v>
      </c>
    </row>
    <row r="39" spans="1:14" x14ac:dyDescent="0.25">
      <c r="A39" s="5">
        <v>50</v>
      </c>
      <c r="B39" s="5" t="s">
        <v>80</v>
      </c>
      <c r="C39" s="19">
        <v>2.8456484699303883E-2</v>
      </c>
      <c r="D39" s="19">
        <v>7.3966711457619724E-2</v>
      </c>
      <c r="E39" s="14">
        <f t="shared" si="0"/>
        <v>-0.61527984496636123</v>
      </c>
      <c r="F39" s="14">
        <f t="shared" si="1"/>
        <v>0.61527984496636123</v>
      </c>
      <c r="G39" s="5">
        <f t="shared" si="2"/>
        <v>15</v>
      </c>
      <c r="H39" s="19">
        <v>5.1323573005570375E-2</v>
      </c>
      <c r="I39" s="14">
        <f t="shared" si="3"/>
        <v>0.49825986540835421</v>
      </c>
      <c r="J39" s="5">
        <f t="shared" si="4"/>
        <v>29</v>
      </c>
      <c r="K39" s="19">
        <f t="shared" si="5"/>
        <v>0.30656925274141217</v>
      </c>
      <c r="L39" s="5">
        <f t="shared" si="6"/>
        <v>24</v>
      </c>
      <c r="M39" s="9">
        <f t="shared" si="7"/>
        <v>-1</v>
      </c>
      <c r="N39" s="9">
        <f t="shared" si="8"/>
        <v>-0.30656925274141217</v>
      </c>
    </row>
    <row r="40" spans="1:14" x14ac:dyDescent="0.25">
      <c r="A40" s="5">
        <v>52</v>
      </c>
      <c r="B40" s="5" t="s">
        <v>81</v>
      </c>
      <c r="C40" s="19">
        <v>1.8363091105033435E-2</v>
      </c>
      <c r="D40" s="19">
        <v>3.3805932216691197E-2</v>
      </c>
      <c r="E40" s="14">
        <f t="shared" si="0"/>
        <v>-0.45680861609351153</v>
      </c>
      <c r="F40" s="14">
        <f t="shared" si="1"/>
        <v>0.45680861609351153</v>
      </c>
      <c r="G40" s="5">
        <f t="shared" si="2"/>
        <v>7</v>
      </c>
      <c r="H40" s="19">
        <v>2.5888901310331437E-2</v>
      </c>
      <c r="I40" s="14">
        <f t="shared" si="3"/>
        <v>0.25133481024510662</v>
      </c>
      <c r="J40" s="5">
        <f t="shared" si="4"/>
        <v>10</v>
      </c>
      <c r="K40" s="19">
        <f t="shared" si="5"/>
        <v>0.11481190684419249</v>
      </c>
      <c r="L40" s="5">
        <f t="shared" si="6"/>
        <v>8</v>
      </c>
      <c r="M40" s="9">
        <f t="shared" si="7"/>
        <v>-1</v>
      </c>
      <c r="N40" s="9">
        <f t="shared" si="8"/>
        <v>-0.11481190684419249</v>
      </c>
    </row>
    <row r="41" spans="1:14" ht="13.9" customHeight="1" x14ac:dyDescent="0.25">
      <c r="A41" s="5">
        <v>54</v>
      </c>
      <c r="B41" s="5" t="s">
        <v>82</v>
      </c>
      <c r="C41" s="19">
        <v>1.3938140210721451E-2</v>
      </c>
      <c r="D41" s="19">
        <v>7.7770452731717066E-2</v>
      </c>
      <c r="E41" s="14">
        <f t="shared" si="0"/>
        <v>-0.82077846121323816</v>
      </c>
      <c r="F41" s="14">
        <f t="shared" si="1"/>
        <v>0.82077846121323816</v>
      </c>
      <c r="G41" s="5">
        <f t="shared" si="2"/>
        <v>28</v>
      </c>
      <c r="H41" s="19">
        <v>4.5381142661810293E-2</v>
      </c>
      <c r="I41" s="14">
        <f t="shared" si="3"/>
        <v>0.44056952216278439</v>
      </c>
      <c r="J41" s="5">
        <f t="shared" si="4"/>
        <v>23</v>
      </c>
      <c r="K41" s="19">
        <f t="shared" si="5"/>
        <v>0.36160997445822179</v>
      </c>
      <c r="L41" s="5">
        <f t="shared" si="6"/>
        <v>28</v>
      </c>
      <c r="M41" s="9">
        <f t="shared" si="7"/>
        <v>-1</v>
      </c>
      <c r="N41" s="9">
        <f t="shared" si="8"/>
        <v>-0.36160997445822179</v>
      </c>
    </row>
    <row r="42" spans="1:14" x14ac:dyDescent="0.25">
      <c r="A42" s="5">
        <v>63</v>
      </c>
      <c r="B42" s="5" t="s">
        <v>83</v>
      </c>
      <c r="C42" s="19">
        <v>4.4547398431931576E-2</v>
      </c>
      <c r="D42" s="19">
        <v>0.16589739430492678</v>
      </c>
      <c r="E42" s="14">
        <f t="shared" si="0"/>
        <v>-0.73147620178981543</v>
      </c>
      <c r="F42" s="14">
        <f t="shared" si="1"/>
        <v>0.73147620178981543</v>
      </c>
      <c r="G42" s="5">
        <f t="shared" si="2"/>
        <v>22</v>
      </c>
      <c r="H42" s="19">
        <v>0.10300563334256832</v>
      </c>
      <c r="I42" s="14">
        <f t="shared" si="3"/>
        <v>1</v>
      </c>
      <c r="J42" s="5">
        <f t="shared" si="4"/>
        <v>32</v>
      </c>
      <c r="K42" s="19">
        <f t="shared" si="5"/>
        <v>0.73147620178981543</v>
      </c>
      <c r="L42" s="5">
        <f t="shared" si="6"/>
        <v>31</v>
      </c>
      <c r="M42" s="9">
        <f t="shared" si="7"/>
        <v>-1</v>
      </c>
      <c r="N42" s="9">
        <f t="shared" si="8"/>
        <v>-0.73147620178981543</v>
      </c>
    </row>
    <row r="43" spans="1:14" x14ac:dyDescent="0.25">
      <c r="A43" s="5">
        <v>66</v>
      </c>
      <c r="B43" s="5" t="s">
        <v>84</v>
      </c>
      <c r="C43" s="19">
        <v>3.7384133780106528E-2</v>
      </c>
      <c r="D43" s="19">
        <v>0.16592431696285237</v>
      </c>
      <c r="E43" s="14">
        <f t="shared" si="0"/>
        <v>-0.77469165180606891</v>
      </c>
      <c r="F43" s="14">
        <f t="shared" si="1"/>
        <v>0.77469165180606891</v>
      </c>
      <c r="G43" s="5">
        <f t="shared" si="2"/>
        <v>27</v>
      </c>
      <c r="H43" s="19">
        <v>9.8734552156527169E-2</v>
      </c>
      <c r="I43" s="14">
        <f t="shared" si="3"/>
        <v>0.95853546017394298</v>
      </c>
      <c r="J43" s="5">
        <f t="shared" si="4"/>
        <v>31</v>
      </c>
      <c r="K43" s="19">
        <f t="shared" si="5"/>
        <v>0.74256941895684225</v>
      </c>
      <c r="L43" s="5">
        <f t="shared" si="6"/>
        <v>32</v>
      </c>
      <c r="M43" s="9">
        <f t="shared" si="7"/>
        <v>-1</v>
      </c>
      <c r="N43" s="9">
        <f t="shared" si="8"/>
        <v>-0.74256941895684225</v>
      </c>
    </row>
    <row r="44" spans="1:14" x14ac:dyDescent="0.25">
      <c r="A44" s="5">
        <v>68</v>
      </c>
      <c r="B44" s="5" t="s">
        <v>85</v>
      </c>
      <c r="C44" s="19">
        <v>1.6610371349767079E-2</v>
      </c>
      <c r="D44" s="19">
        <v>6.6778831977520686E-2</v>
      </c>
      <c r="E44" s="14">
        <f t="shared" si="0"/>
        <v>-0.75126292482386459</v>
      </c>
      <c r="F44" s="14">
        <f t="shared" si="1"/>
        <v>0.75126292482386459</v>
      </c>
      <c r="G44" s="5">
        <f t="shared" si="2"/>
        <v>23</v>
      </c>
      <c r="H44" s="19">
        <v>4.1151791990843095E-2</v>
      </c>
      <c r="I44" s="14">
        <f t="shared" si="3"/>
        <v>0.39951011081096494</v>
      </c>
      <c r="J44" s="5">
        <f t="shared" si="4"/>
        <v>17</v>
      </c>
      <c r="K44" s="19">
        <f t="shared" si="5"/>
        <v>0.30013713434455175</v>
      </c>
      <c r="L44" s="5">
        <f t="shared" si="6"/>
        <v>23</v>
      </c>
      <c r="M44" s="9">
        <f t="shared" si="7"/>
        <v>-1</v>
      </c>
      <c r="N44" s="9">
        <f t="shared" si="8"/>
        <v>-0.30013713434455175</v>
      </c>
    </row>
    <row r="45" spans="1:14" x14ac:dyDescent="0.25">
      <c r="A45" s="5">
        <v>70</v>
      </c>
      <c r="B45" s="5" t="s">
        <v>86</v>
      </c>
      <c r="C45" s="19">
        <v>3.0266038478223584E-2</v>
      </c>
      <c r="D45" s="19">
        <v>3.6111584797022797E-2</v>
      </c>
      <c r="E45" s="14">
        <f t="shared" si="0"/>
        <v>-0.16187454390761455</v>
      </c>
      <c r="F45" s="14">
        <f t="shared" si="1"/>
        <v>0.16187454390761455</v>
      </c>
      <c r="G45" s="5">
        <f t="shared" si="2"/>
        <v>5</v>
      </c>
      <c r="H45" s="19">
        <v>3.3197191316419537E-2</v>
      </c>
      <c r="I45" s="14">
        <f t="shared" si="3"/>
        <v>0.32228520168421115</v>
      </c>
      <c r="J45" s="5">
        <f t="shared" si="4"/>
        <v>13</v>
      </c>
      <c r="K45" s="19">
        <f t="shared" si="5"/>
        <v>5.2169770030805251E-2</v>
      </c>
      <c r="L45" s="5">
        <f t="shared" si="6"/>
        <v>5</v>
      </c>
      <c r="M45" s="9">
        <f t="shared" si="7"/>
        <v>-1</v>
      </c>
      <c r="N45" s="9">
        <f t="shared" si="8"/>
        <v>-5.2169770030805251E-2</v>
      </c>
    </row>
    <row r="46" spans="1:14" x14ac:dyDescent="0.25">
      <c r="A46" s="5">
        <v>73</v>
      </c>
      <c r="B46" s="5" t="s">
        <v>87</v>
      </c>
      <c r="C46" s="19">
        <v>1.1500515366844877E-2</v>
      </c>
      <c r="D46" s="19">
        <v>8.8396097017663017E-2</v>
      </c>
      <c r="E46" s="14">
        <f t="shared" si="0"/>
        <v>-0.86989792813423783</v>
      </c>
      <c r="F46" s="14">
        <f t="shared" si="1"/>
        <v>0.86989792813423783</v>
      </c>
      <c r="G46" s="5">
        <f t="shared" si="2"/>
        <v>30</v>
      </c>
      <c r="H46" s="19">
        <v>4.9476711021082899E-2</v>
      </c>
      <c r="I46" s="14">
        <f t="shared" si="3"/>
        <v>0.48033014715357369</v>
      </c>
      <c r="J46" s="5">
        <f t="shared" si="4"/>
        <v>27</v>
      </c>
      <c r="K46" s="19">
        <f t="shared" si="5"/>
        <v>0.41783819982930731</v>
      </c>
      <c r="L46" s="5">
        <f t="shared" si="6"/>
        <v>29</v>
      </c>
      <c r="M46" s="9">
        <f t="shared" si="7"/>
        <v>-1</v>
      </c>
      <c r="N46" s="9">
        <f t="shared" si="8"/>
        <v>-0.41783819982930731</v>
      </c>
    </row>
    <row r="47" spans="1:14" x14ac:dyDescent="0.25">
      <c r="A47" s="5">
        <v>76</v>
      </c>
      <c r="B47" s="5" t="s">
        <v>88</v>
      </c>
      <c r="C47" s="19">
        <v>3.2426086992213637E-2</v>
      </c>
      <c r="D47" s="19">
        <v>0.10628059257334838</v>
      </c>
      <c r="E47" s="14">
        <f t="shared" si="0"/>
        <v>-0.69490114604098452</v>
      </c>
      <c r="F47" s="14">
        <f t="shared" si="1"/>
        <v>0.69490114604098452</v>
      </c>
      <c r="G47" s="5">
        <f t="shared" si="2"/>
        <v>19</v>
      </c>
      <c r="H47" s="19">
        <v>6.7485563371854726E-2</v>
      </c>
      <c r="I47" s="14">
        <f t="shared" si="3"/>
        <v>0.65516381174431848</v>
      </c>
      <c r="J47" s="5">
        <f t="shared" si="4"/>
        <v>30</v>
      </c>
      <c r="K47" s="19">
        <f t="shared" si="5"/>
        <v>0.45527408362570676</v>
      </c>
      <c r="L47" s="5">
        <f t="shared" si="6"/>
        <v>30</v>
      </c>
      <c r="M47" s="9">
        <f t="shared" si="7"/>
        <v>-1</v>
      </c>
      <c r="N47" s="9">
        <f t="shared" si="8"/>
        <v>-0.45527408362570676</v>
      </c>
    </row>
    <row r="48" spans="1:14" x14ac:dyDescent="0.25">
      <c r="A48" s="5">
        <v>81</v>
      </c>
      <c r="B48" s="5" t="s">
        <v>89</v>
      </c>
      <c r="C48" s="19">
        <v>3.188206187670569E-2</v>
      </c>
      <c r="D48" s="19">
        <v>7.0391440400847258E-2</v>
      </c>
      <c r="E48" s="14">
        <f t="shared" si="0"/>
        <v>-0.54707473387173444</v>
      </c>
      <c r="F48" s="14">
        <f t="shared" si="1"/>
        <v>0.54707473387173444</v>
      </c>
      <c r="G48" s="5">
        <f t="shared" si="2"/>
        <v>13</v>
      </c>
      <c r="H48" s="19">
        <v>5.1102374024663284E-2</v>
      </c>
      <c r="I48" s="14">
        <f t="shared" si="3"/>
        <v>0.49611241993640182</v>
      </c>
      <c r="J48" s="5">
        <f t="shared" si="4"/>
        <v>28</v>
      </c>
      <c r="K48" s="19">
        <f t="shared" si="5"/>
        <v>0.27141057010716918</v>
      </c>
      <c r="L48" s="5">
        <f t="shared" si="6"/>
        <v>22</v>
      </c>
      <c r="M48" s="9">
        <f t="shared" si="7"/>
        <v>-1</v>
      </c>
      <c r="N48" s="9">
        <f t="shared" si="8"/>
        <v>-0.27141057010716918</v>
      </c>
    </row>
    <row r="49" spans="1:25" x14ac:dyDescent="0.25">
      <c r="A49" s="5">
        <v>85</v>
      </c>
      <c r="B49" s="5" t="s">
        <v>90</v>
      </c>
      <c r="C49" s="19">
        <v>1.2875591740737085E-2</v>
      </c>
      <c r="D49" s="19">
        <v>4.6853170681841416E-2</v>
      </c>
      <c r="E49" s="14">
        <f t="shared" si="0"/>
        <v>-0.72519273395242811</v>
      </c>
      <c r="F49" s="14">
        <f t="shared" si="1"/>
        <v>0.72519273395242811</v>
      </c>
      <c r="G49" s="5">
        <f t="shared" si="2"/>
        <v>21</v>
      </c>
      <c r="H49" s="19">
        <v>2.9928918817807706E-2</v>
      </c>
      <c r="I49" s="14">
        <f t="shared" si="3"/>
        <v>0.29055613607337744</v>
      </c>
      <c r="J49" s="5">
        <f t="shared" si="4"/>
        <v>11</v>
      </c>
      <c r="K49" s="19">
        <f t="shared" si="5"/>
        <v>0.21070919868570631</v>
      </c>
      <c r="L49" s="5">
        <f t="shared" si="6"/>
        <v>14</v>
      </c>
      <c r="M49" s="9">
        <f t="shared" si="7"/>
        <v>-1</v>
      </c>
      <c r="N49" s="9">
        <f t="shared" si="8"/>
        <v>-0.21070919868570631</v>
      </c>
    </row>
    <row r="50" spans="1:25" x14ac:dyDescent="0.25">
      <c r="A50" s="5">
        <v>86</v>
      </c>
      <c r="B50" s="5" t="s">
        <v>91</v>
      </c>
      <c r="C50" s="19">
        <v>5.2131120193510717E-3</v>
      </c>
      <c r="D50" s="19">
        <v>4.1837065548222446E-2</v>
      </c>
      <c r="E50" s="14">
        <f t="shared" si="0"/>
        <v>-0.87539489323546593</v>
      </c>
      <c r="F50" s="14">
        <f t="shared" si="1"/>
        <v>0.87539489323546593</v>
      </c>
      <c r="G50" s="5">
        <f t="shared" si="2"/>
        <v>31</v>
      </c>
      <c r="H50" s="19">
        <v>2.3496117919183795E-2</v>
      </c>
      <c r="I50" s="14">
        <f t="shared" si="3"/>
        <v>0.22810517402521266</v>
      </c>
      <c r="J50" s="5">
        <f t="shared" si="4"/>
        <v>4</v>
      </c>
      <c r="K50" s="19">
        <f t="shared" si="5"/>
        <v>0.19968210446225843</v>
      </c>
      <c r="L50" s="5">
        <f t="shared" si="6"/>
        <v>12</v>
      </c>
      <c r="M50" s="9">
        <f t="shared" si="7"/>
        <v>-1</v>
      </c>
      <c r="N50" s="9">
        <f t="shared" si="8"/>
        <v>-0.19968210446225843</v>
      </c>
    </row>
    <row r="51" spans="1:25" ht="13.9" customHeight="1" x14ac:dyDescent="0.25">
      <c r="A51" s="5">
        <v>88</v>
      </c>
      <c r="B51" s="5" t="s">
        <v>92</v>
      </c>
      <c r="C51" s="19">
        <v>6.1404316723465663E-2</v>
      </c>
      <c r="D51" s="19">
        <v>0</v>
      </c>
      <c r="E51" s="19" t="s">
        <v>136</v>
      </c>
      <c r="F51" s="19" t="s">
        <v>136</v>
      </c>
      <c r="G51" s="19" t="s">
        <v>136</v>
      </c>
      <c r="H51" s="19">
        <v>3.2118710754950298E-2</v>
      </c>
      <c r="I51" s="19" t="s">
        <v>136</v>
      </c>
      <c r="J51" s="19" t="s">
        <v>136</v>
      </c>
      <c r="K51" s="19" t="s">
        <v>136</v>
      </c>
      <c r="L51" s="19" t="s">
        <v>136</v>
      </c>
      <c r="M51" s="9">
        <f t="shared" si="7"/>
        <v>1</v>
      </c>
      <c r="N51" s="9" t="e">
        <f t="shared" si="8"/>
        <v>#VALUE!</v>
      </c>
    </row>
    <row r="52" spans="1:25" x14ac:dyDescent="0.25">
      <c r="A52" s="5">
        <v>91</v>
      </c>
      <c r="B52" s="5" t="s">
        <v>93</v>
      </c>
      <c r="C52" s="19">
        <v>2.4082458337347078E-2</v>
      </c>
      <c r="D52" s="19">
        <v>2.297160709363227E-2</v>
      </c>
      <c r="E52" s="14">
        <f t="shared" si="0"/>
        <v>4.8357576341393031E-2</v>
      </c>
      <c r="F52" s="14">
        <f t="shared" si="1"/>
        <v>4.8357576341393031E-2</v>
      </c>
      <c r="G52" s="5">
        <f t="shared" si="2"/>
        <v>1</v>
      </c>
      <c r="H52" s="19">
        <v>2.3513920240782544E-2</v>
      </c>
      <c r="I52" s="14">
        <f t="shared" si="3"/>
        <v>0.22827800264653228</v>
      </c>
      <c r="J52" s="5">
        <f t="shared" si="4"/>
        <v>5</v>
      </c>
      <c r="K52" s="19">
        <f t="shared" si="5"/>
        <v>1.1038970940040405E-2</v>
      </c>
      <c r="L52" s="5">
        <f t="shared" si="6"/>
        <v>1</v>
      </c>
      <c r="M52" s="9">
        <f t="shared" si="7"/>
        <v>1</v>
      </c>
      <c r="N52" s="9">
        <f t="shared" si="8"/>
        <v>1.1038970940040405E-2</v>
      </c>
    </row>
    <row r="53" spans="1:25" x14ac:dyDescent="0.25">
      <c r="A53" s="5">
        <v>94</v>
      </c>
      <c r="B53" s="5" t="s">
        <v>94</v>
      </c>
      <c r="C53" s="19">
        <v>3.6620646720621083E-2</v>
      </c>
      <c r="D53" s="19">
        <v>3.4195048556968949E-2</v>
      </c>
      <c r="E53" s="14">
        <f t="shared" si="0"/>
        <v>7.0934192697843026E-2</v>
      </c>
      <c r="F53" s="14">
        <f t="shared" si="1"/>
        <v>7.0934192697843026E-2</v>
      </c>
      <c r="G53" s="5">
        <f t="shared" si="2"/>
        <v>2</v>
      </c>
      <c r="H53" s="19">
        <v>3.5366306519778609E-2</v>
      </c>
      <c r="I53" s="14">
        <f t="shared" si="3"/>
        <v>0.34334342086087688</v>
      </c>
      <c r="J53" s="5">
        <f t="shared" si="4"/>
        <v>14</v>
      </c>
      <c r="K53" s="19">
        <f t="shared" si="5"/>
        <v>2.4354788376882059E-2</v>
      </c>
      <c r="L53" s="5">
        <f t="shared" si="6"/>
        <v>3</v>
      </c>
      <c r="M53" s="9">
        <f t="shared" si="7"/>
        <v>1</v>
      </c>
      <c r="N53" s="9">
        <f t="shared" si="8"/>
        <v>2.4354788376882059E-2</v>
      </c>
    </row>
    <row r="54" spans="1:25" x14ac:dyDescent="0.25">
      <c r="A54" s="5">
        <v>95</v>
      </c>
      <c r="B54" s="5" t="s">
        <v>95</v>
      </c>
      <c r="C54" s="19">
        <v>2.1466597973553152E-2</v>
      </c>
      <c r="D54" s="19">
        <v>1.9595547891519047E-2</v>
      </c>
      <c r="E54" s="14">
        <f t="shared" si="0"/>
        <v>9.5483427786364414E-2</v>
      </c>
      <c r="F54" s="14">
        <f t="shared" si="1"/>
        <v>9.5483427786364414E-2</v>
      </c>
      <c r="G54" s="5">
        <f t="shared" si="2"/>
        <v>4</v>
      </c>
      <c r="H54" s="19">
        <v>2.0488444517292245E-2</v>
      </c>
      <c r="I54" s="14">
        <f t="shared" si="3"/>
        <v>0.19890605836239394</v>
      </c>
      <c r="J54" s="5">
        <f t="shared" si="4"/>
        <v>3</v>
      </c>
      <c r="K54" s="19">
        <f t="shared" si="5"/>
        <v>1.8992232259916027E-2</v>
      </c>
      <c r="L54" s="5">
        <f t="shared" si="6"/>
        <v>2</v>
      </c>
      <c r="M54" s="9">
        <f t="shared" si="7"/>
        <v>1</v>
      </c>
      <c r="N54" s="9">
        <f t="shared" si="8"/>
        <v>1.8992232259916027E-2</v>
      </c>
    </row>
    <row r="55" spans="1:25" x14ac:dyDescent="0.25">
      <c r="A55" s="5">
        <v>97</v>
      </c>
      <c r="B55" s="5" t="s">
        <v>96</v>
      </c>
      <c r="C55" s="19">
        <v>4.4754744002864305E-2</v>
      </c>
      <c r="D55" s="19">
        <v>4.0928252772889126E-2</v>
      </c>
      <c r="E55" s="14">
        <f t="shared" si="0"/>
        <v>9.3492660221983548E-2</v>
      </c>
      <c r="F55" s="14">
        <f t="shared" si="1"/>
        <v>9.3492660221983548E-2</v>
      </c>
      <c r="G55" s="5">
        <f t="shared" si="2"/>
        <v>3</v>
      </c>
      <c r="H55" s="19">
        <v>4.2756055326335592E-2</v>
      </c>
      <c r="I55" s="14">
        <f t="shared" si="3"/>
        <v>0.41508463118847827</v>
      </c>
      <c r="J55" s="5">
        <f t="shared" si="4"/>
        <v>18</v>
      </c>
      <c r="K55" s="19">
        <f t="shared" si="5"/>
        <v>3.8807366387071753E-2</v>
      </c>
      <c r="L55" s="5">
        <f t="shared" si="6"/>
        <v>4</v>
      </c>
      <c r="M55" s="9">
        <f t="shared" si="7"/>
        <v>1</v>
      </c>
      <c r="N55" s="9">
        <f t="shared" si="8"/>
        <v>3.8807366387071753E-2</v>
      </c>
    </row>
    <row r="56" spans="1:25" x14ac:dyDescent="0.25">
      <c r="A56" s="5">
        <v>99</v>
      </c>
      <c r="B56" s="5" t="s">
        <v>97</v>
      </c>
      <c r="C56" s="19">
        <v>1.6948290764876361E-2</v>
      </c>
      <c r="D56" s="19">
        <v>3.110371533879722E-2</v>
      </c>
      <c r="E56" s="14">
        <f t="shared" si="0"/>
        <v>-0.45510397776384254</v>
      </c>
      <c r="F56" s="14">
        <f t="shared" si="1"/>
        <v>0.45510397776384254</v>
      </c>
      <c r="G56" s="5">
        <f t="shared" si="2"/>
        <v>6</v>
      </c>
      <c r="H56" s="19">
        <v>2.4330110945305908E-2</v>
      </c>
      <c r="I56" s="14">
        <f t="shared" si="3"/>
        <v>0.23620175087308742</v>
      </c>
      <c r="J56" s="5">
        <f t="shared" si="4"/>
        <v>7</v>
      </c>
      <c r="K56" s="19">
        <f t="shared" si="5"/>
        <v>0.10749635637712625</v>
      </c>
      <c r="L56" s="5">
        <f t="shared" si="6"/>
        <v>7</v>
      </c>
      <c r="M56" s="9">
        <f t="shared" si="7"/>
        <v>-1</v>
      </c>
      <c r="N56" s="9">
        <f t="shared" si="8"/>
        <v>-0.10749635637712625</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2.3004882048467314E-2</v>
      </c>
      <c r="D58" s="22">
        <f>AVERAGE(D24:D56)</f>
        <v>5.8223961158952751E-2</v>
      </c>
      <c r="E58" s="22">
        <f>AVERAGE(E24:E56)</f>
        <v>-0.56510472400562839</v>
      </c>
      <c r="F58" s="22">
        <f>AVERAGE(F24:F56)</f>
        <v>0.58437146507110249</v>
      </c>
      <c r="G58" s="20" t="s">
        <v>100</v>
      </c>
      <c r="H58" s="22">
        <f>AVERAGE(H24:H56)</f>
        <v>4.0264972558125757E-2</v>
      </c>
      <c r="I58" s="22">
        <f>AVERAGE(I24:I56)</f>
        <v>0.3933721091225969</v>
      </c>
      <c r="J58" s="20" t="s">
        <v>100</v>
      </c>
      <c r="K58" s="22">
        <f>AVERAGE(K24:K56)</f>
        <v>0.24092877915369773</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1.2872510163565552E-2</v>
      </c>
      <c r="D59" s="22">
        <f>_xlfn.STDEV.S(D24:D56)</f>
        <v>3.5753489399431508E-2</v>
      </c>
      <c r="E59" s="22">
        <f>_xlfn.STDEV.S(E24:E56)</f>
        <v>0.29056142183153777</v>
      </c>
      <c r="F59" s="22">
        <f>_xlfn.STDEV.S(F24:F56)</f>
        <v>0.24812269418718275</v>
      </c>
      <c r="G59" s="20" t="s">
        <v>100</v>
      </c>
      <c r="H59" s="22">
        <f>_xlfn.STDEV.S(H24:H56)</f>
        <v>1.9732919633531167E-2</v>
      </c>
      <c r="I59" s="22">
        <f>_xlfn.STDEV.S(I24:I56)</f>
        <v>0.19410137183567214</v>
      </c>
      <c r="J59" s="20" t="s">
        <v>100</v>
      </c>
      <c r="K59" s="22">
        <f>_xlfn.STDEV.S(K24:K56)</f>
        <v>0.17369294452145601</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1.6570151791109843E-4</v>
      </c>
      <c r="D60" s="22">
        <f>_xlfn.VAR.S(D24:D56)</f>
        <v>1.2783120042352612E-3</v>
      </c>
      <c r="E60" s="22">
        <f>_xlfn.VAR.S(E24:E56)</f>
        <v>8.4425939856764845E-2</v>
      </c>
      <c r="F60" s="22">
        <f>_xlfn.VAR.S(F24:F56)</f>
        <v>6.1564871370706216E-2</v>
      </c>
      <c r="G60" s="20" t="s">
        <v>100</v>
      </c>
      <c r="H60" s="22">
        <f>_xlfn.VAR.S(H24:H56)</f>
        <v>3.8938811726339979E-4</v>
      </c>
      <c r="I60" s="22">
        <f>_xlfn.VAR.S(I24:I56)</f>
        <v>3.7675342548489858E-2</v>
      </c>
      <c r="J60" s="20" t="s">
        <v>100</v>
      </c>
      <c r="K60" s="22">
        <f>_xlfn.VAR.S(K24:K56)</f>
        <v>3.0169238976533591E-2</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6.1404316723465663E-2</v>
      </c>
      <c r="D61" s="22">
        <f>MAX(D24:D56)</f>
        <v>0.16592431696285237</v>
      </c>
      <c r="E61" s="22">
        <f>MAX(E24:E56)</f>
        <v>9.5483427786364414E-2</v>
      </c>
      <c r="F61" s="22">
        <f>MAX(F24:F56)</f>
        <v>0.88755243769539216</v>
      </c>
      <c r="G61" s="20" t="s">
        <v>100</v>
      </c>
      <c r="H61" s="22">
        <f>MAX(H24:H56)</f>
        <v>0.10300563334256832</v>
      </c>
      <c r="I61" s="22">
        <f>MAX(I24:I56)</f>
        <v>1</v>
      </c>
      <c r="J61" s="20" t="s">
        <v>100</v>
      </c>
      <c r="K61" s="22">
        <f>MAX(K24:K56)</f>
        <v>0.74256941895684225</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4.7335933653955388E-3</v>
      </c>
      <c r="D62" s="22">
        <f>MIN(D24:D56)</f>
        <v>0</v>
      </c>
      <c r="E62" s="22">
        <f>MIN(E24:E56)</f>
        <v>-0.88755243769539216</v>
      </c>
      <c r="F62" s="22">
        <f>MIN(F24:F56)</f>
        <v>4.8357576341393031E-2</v>
      </c>
      <c r="G62" s="20" t="s">
        <v>100</v>
      </c>
      <c r="H62" s="22">
        <f>MIN(H24:H56)</f>
        <v>1.3858946720049276E-2</v>
      </c>
      <c r="I62" s="22">
        <f>MIN(I24:I56)</f>
        <v>0.13454552212652529</v>
      </c>
      <c r="J62" s="20" t="s">
        <v>100</v>
      </c>
      <c r="K62" s="22">
        <f>MIN(K24:K56)</f>
        <v>1.1038970940040405E-2</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43.9" customHeight="1" x14ac:dyDescent="0.25">
      <c r="A64" s="25" t="s">
        <v>137</v>
      </c>
      <c r="B64" s="48"/>
      <c r="C64" s="48"/>
      <c r="D64" s="48"/>
      <c r="E64" s="48"/>
      <c r="F64" s="48"/>
      <c r="G64" s="48"/>
      <c r="H64" s="48"/>
      <c r="I64" s="48"/>
      <c r="J64" s="48"/>
      <c r="K64" s="48"/>
      <c r="L64" s="49"/>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0 G52: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0 J52: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0 L52: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471C4-5830-4DCE-A391-441164D5A295}">
  <sheetPr>
    <tabColor rgb="FF00B050"/>
  </sheetPr>
  <dimension ref="A1:Y64"/>
  <sheetViews>
    <sheetView zoomScale="80" zoomScaleNormal="80" workbookViewId="0"/>
  </sheetViews>
  <sheetFormatPr baseColWidth="10" defaultColWidth="10.625" defaultRowHeight="15" x14ac:dyDescent="0.25"/>
  <cols>
    <col min="1" max="1" width="15.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32</v>
      </c>
      <c r="I15" s="25"/>
      <c r="J15" s="25"/>
      <c r="K15" s="25"/>
      <c r="L15" s="25"/>
    </row>
    <row r="16" spans="1:12" s="4" customFormat="1" ht="43.9" customHeight="1" x14ac:dyDescent="0.25">
      <c r="A16" s="3" t="s">
        <v>5</v>
      </c>
      <c r="B16" s="25" t="s">
        <v>37</v>
      </c>
      <c r="C16" s="25"/>
      <c r="D16" s="25"/>
      <c r="E16" s="25"/>
      <c r="F16" s="25"/>
      <c r="G16" s="25"/>
      <c r="H16" s="25"/>
      <c r="I16" s="25"/>
      <c r="J16" s="25"/>
      <c r="K16" s="25"/>
      <c r="L16" s="25"/>
    </row>
    <row r="17" spans="1:14" s="4" customFormat="1" ht="43.9" customHeight="1" x14ac:dyDescent="0.25">
      <c r="A17" s="3" t="s">
        <v>41</v>
      </c>
      <c r="B17" s="25" t="s">
        <v>138</v>
      </c>
      <c r="C17" s="25"/>
      <c r="D17" s="25"/>
      <c r="E17" s="25"/>
      <c r="F17" s="25"/>
      <c r="G17" s="25"/>
      <c r="H17" s="25"/>
      <c r="I17" s="25"/>
      <c r="J17" s="25"/>
      <c r="K17" s="25"/>
      <c r="L17" s="25"/>
    </row>
    <row r="18" spans="1:14" s="4" customFormat="1" ht="43.9" customHeight="1" x14ac:dyDescent="0.25">
      <c r="A18" s="3" t="s">
        <v>43</v>
      </c>
      <c r="B18" s="25" t="s">
        <v>139</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167</v>
      </c>
      <c r="C20" s="31"/>
      <c r="D20" s="31"/>
      <c r="E20" s="31"/>
      <c r="F20" s="31"/>
      <c r="G20" s="31"/>
      <c r="H20" s="31"/>
      <c r="I20" s="31"/>
      <c r="J20" s="31"/>
      <c r="K20" s="31"/>
      <c r="L20" s="31"/>
    </row>
    <row r="21" spans="1:14" s="11" customFormat="1" ht="43.9" customHeight="1" x14ac:dyDescent="0.25">
      <c r="A21" s="10" t="s">
        <v>47</v>
      </c>
      <c r="B21" s="25" t="s">
        <v>126</v>
      </c>
      <c r="C21" s="25"/>
      <c r="D21" s="25"/>
      <c r="E21" s="21" t="s">
        <v>49</v>
      </c>
      <c r="F21" s="32" t="s">
        <v>127</v>
      </c>
      <c r="G21" s="33"/>
      <c r="H21" s="33"/>
      <c r="I21" s="34"/>
      <c r="J21" s="10" t="s">
        <v>51</v>
      </c>
      <c r="K21" s="35" t="s">
        <v>20</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0.18623671194005889</v>
      </c>
      <c r="D24" s="19">
        <v>1.0231555132830159</v>
      </c>
      <c r="E24" s="14">
        <f>(C24-D24)/D24</f>
        <v>-0.81797809861525539</v>
      </c>
      <c r="F24" s="14">
        <f>ABS(E24)</f>
        <v>0.81797809861525539</v>
      </c>
      <c r="G24" s="5">
        <f>RANK(F24,$F$24:$F$56,1)</f>
        <v>20</v>
      </c>
      <c r="H24" s="19">
        <v>0.59006827912084059</v>
      </c>
      <c r="I24" s="14">
        <f>H24/MAX($H$24:$H$56)</f>
        <v>0.56646850569174201</v>
      </c>
      <c r="J24" s="5">
        <f>RANK(I24,$I$24:$I$56,1)</f>
        <v>12</v>
      </c>
      <c r="K24" s="19">
        <f>I24*F24</f>
        <v>0.46335883121115612</v>
      </c>
      <c r="L24" s="5">
        <f>RANK(K24,$K$24:$K$56,1)</f>
        <v>14</v>
      </c>
      <c r="M24" s="9">
        <f>IF(E24&gt;0,1,-1)</f>
        <v>-1</v>
      </c>
      <c r="N24" s="9">
        <f>K24*M24</f>
        <v>-0.46335883121115612</v>
      </c>
    </row>
    <row r="25" spans="1:14" x14ac:dyDescent="0.25">
      <c r="A25" s="5">
        <v>8</v>
      </c>
      <c r="B25" s="5" t="s">
        <v>66</v>
      </c>
      <c r="C25" s="19">
        <v>0.12543116964565693</v>
      </c>
      <c r="D25" s="19">
        <v>0.92509033514429873</v>
      </c>
      <c r="E25" s="14">
        <f t="shared" ref="E25:E56" si="0">(C25-D25)/D25</f>
        <v>-0.86441197699239636</v>
      </c>
      <c r="F25" s="14">
        <f t="shared" ref="F25:F56" si="1">ABS(E25)</f>
        <v>0.86441197699239636</v>
      </c>
      <c r="G25" s="5">
        <f t="shared" ref="G25:G56" si="2">RANK(F25,$F$24:$F$56,1)</f>
        <v>31</v>
      </c>
      <c r="H25" s="19">
        <v>0.51577188329858592</v>
      </c>
      <c r="I25" s="14">
        <f t="shared" ref="I25:I56" si="3">H25/MAX($H$24:$H$56)</f>
        <v>0.49514359328936586</v>
      </c>
      <c r="J25" s="5">
        <f t="shared" ref="J25:J56" si="4">RANK(I25,$I$24:$I$56,1)</f>
        <v>7</v>
      </c>
      <c r="K25" s="19">
        <f t="shared" ref="K25:K56" si="5">I25*F25</f>
        <v>0.42800805237037975</v>
      </c>
      <c r="L25" s="5">
        <f t="shared" ref="L25:L56" si="6">RANK(K25,$K$24:$K$56,1)</f>
        <v>11</v>
      </c>
      <c r="M25" s="9">
        <f t="shared" ref="M25:M56" si="7">IF(E25&gt;0,1,-1)</f>
        <v>-1</v>
      </c>
      <c r="N25" s="9">
        <f t="shared" ref="N25:N56" si="8">K25*M25</f>
        <v>-0.42800805237037975</v>
      </c>
    </row>
    <row r="26" spans="1:14" x14ac:dyDescent="0.25">
      <c r="A26" s="5">
        <v>11</v>
      </c>
      <c r="B26" s="5" t="s">
        <v>119</v>
      </c>
      <c r="C26" s="19">
        <v>0.15289076391748849</v>
      </c>
      <c r="D26" s="19">
        <v>0.66944974663901902</v>
      </c>
      <c r="E26" s="14">
        <f t="shared" si="0"/>
        <v>-0.7716172652464528</v>
      </c>
      <c r="F26" s="14">
        <f t="shared" si="1"/>
        <v>0.7716172652464528</v>
      </c>
      <c r="G26" s="5">
        <f t="shared" si="2"/>
        <v>6</v>
      </c>
      <c r="H26" s="19">
        <v>0.40026400984105664</v>
      </c>
      <c r="I26" s="14">
        <f t="shared" si="3"/>
        <v>0.38425545578330333</v>
      </c>
      <c r="J26" s="5">
        <f t="shared" si="4"/>
        <v>3</v>
      </c>
      <c r="K26" s="19">
        <f t="shared" si="5"/>
        <v>0.29649814394754176</v>
      </c>
      <c r="L26" s="5">
        <f t="shared" si="6"/>
        <v>3</v>
      </c>
      <c r="M26" s="9">
        <f t="shared" si="7"/>
        <v>-1</v>
      </c>
      <c r="N26" s="9">
        <f t="shared" si="8"/>
        <v>-0.29649814394754176</v>
      </c>
    </row>
    <row r="27" spans="1:14" x14ac:dyDescent="0.25">
      <c r="A27" s="5">
        <v>13</v>
      </c>
      <c r="B27" s="5" t="s">
        <v>68</v>
      </c>
      <c r="C27" s="19">
        <v>0.18813678339096679</v>
      </c>
      <c r="D27" s="19">
        <v>1.0411360848261366</v>
      </c>
      <c r="E27" s="14">
        <f t="shared" si="0"/>
        <v>-0.8192966451428062</v>
      </c>
      <c r="F27" s="14">
        <f t="shared" si="1"/>
        <v>0.8192966451428062</v>
      </c>
      <c r="G27" s="5">
        <f t="shared" si="2"/>
        <v>22</v>
      </c>
      <c r="H27" s="19">
        <v>0.61140497213746559</v>
      </c>
      <c r="I27" s="14">
        <f t="shared" si="3"/>
        <v>0.58695183793854422</v>
      </c>
      <c r="J27" s="5">
        <f t="shared" si="4"/>
        <v>15</v>
      </c>
      <c r="K27" s="19">
        <f t="shared" si="5"/>
        <v>0.48088767168345337</v>
      </c>
      <c r="L27" s="5">
        <f t="shared" si="6"/>
        <v>15</v>
      </c>
      <c r="M27" s="9">
        <f t="shared" si="7"/>
        <v>-1</v>
      </c>
      <c r="N27" s="9">
        <f t="shared" si="8"/>
        <v>-0.48088767168345337</v>
      </c>
    </row>
    <row r="28" spans="1:14" x14ac:dyDescent="0.25">
      <c r="A28" s="5">
        <v>15</v>
      </c>
      <c r="B28" s="5" t="s">
        <v>69</v>
      </c>
      <c r="C28" s="19">
        <v>0.18843839280286911</v>
      </c>
      <c r="D28" s="19">
        <v>0.87084087645920472</v>
      </c>
      <c r="E28" s="14">
        <f t="shared" si="0"/>
        <v>-0.78361328929683438</v>
      </c>
      <c r="F28" s="14">
        <f t="shared" si="1"/>
        <v>0.78361328929683438</v>
      </c>
      <c r="G28" s="5">
        <f t="shared" si="2"/>
        <v>7</v>
      </c>
      <c r="H28" s="19">
        <v>0.52510009239297817</v>
      </c>
      <c r="I28" s="14">
        <f t="shared" si="3"/>
        <v>0.50409872077792273</v>
      </c>
      <c r="J28" s="5">
        <f t="shared" si="4"/>
        <v>8</v>
      </c>
      <c r="K28" s="19">
        <f t="shared" si="5"/>
        <v>0.39501845671911451</v>
      </c>
      <c r="L28" s="5">
        <f t="shared" si="6"/>
        <v>8</v>
      </c>
      <c r="M28" s="9">
        <f t="shared" si="7"/>
        <v>-1</v>
      </c>
      <c r="N28" s="9">
        <f t="shared" si="8"/>
        <v>-0.39501845671911451</v>
      </c>
    </row>
    <row r="29" spans="1:14" x14ac:dyDescent="0.25">
      <c r="A29" s="5">
        <v>17</v>
      </c>
      <c r="B29" s="5" t="s">
        <v>70</v>
      </c>
      <c r="C29" s="19">
        <v>0.2120673778984867</v>
      </c>
      <c r="D29" s="19">
        <v>1.0085156916687055</v>
      </c>
      <c r="E29" s="14">
        <f t="shared" si="0"/>
        <v>-0.78972327386637209</v>
      </c>
      <c r="F29" s="14">
        <f t="shared" si="1"/>
        <v>0.78972327386637209</v>
      </c>
      <c r="G29" s="5">
        <f t="shared" si="2"/>
        <v>8</v>
      </c>
      <c r="H29" s="19">
        <v>0.59695237069877072</v>
      </c>
      <c r="I29" s="14">
        <f t="shared" si="3"/>
        <v>0.57307726811327964</v>
      </c>
      <c r="J29" s="5">
        <f t="shared" si="4"/>
        <v>13</v>
      </c>
      <c r="K29" s="19">
        <f t="shared" si="5"/>
        <v>0.4525724563528159</v>
      </c>
      <c r="L29" s="5">
        <f t="shared" si="6"/>
        <v>12</v>
      </c>
      <c r="M29" s="9">
        <f t="shared" si="7"/>
        <v>-1</v>
      </c>
      <c r="N29" s="9">
        <f t="shared" si="8"/>
        <v>-0.4525724563528159</v>
      </c>
    </row>
    <row r="30" spans="1:14" x14ac:dyDescent="0.25">
      <c r="A30" s="5">
        <v>18</v>
      </c>
      <c r="B30" s="5" t="s">
        <v>71</v>
      </c>
      <c r="C30" s="19">
        <v>0.25561404173135915</v>
      </c>
      <c r="D30" s="19">
        <v>1.4499735730622976</v>
      </c>
      <c r="E30" s="14">
        <f t="shared" si="0"/>
        <v>-0.82371124103213089</v>
      </c>
      <c r="F30" s="14">
        <f t="shared" si="1"/>
        <v>0.82371124103213089</v>
      </c>
      <c r="G30" s="5">
        <f t="shared" si="2"/>
        <v>23</v>
      </c>
      <c r="H30" s="19">
        <v>0.85636379463266932</v>
      </c>
      <c r="I30" s="14">
        <f t="shared" si="3"/>
        <v>0.8221135353977117</v>
      </c>
      <c r="J30" s="5">
        <f t="shared" si="4"/>
        <v>27</v>
      </c>
      <c r="K30" s="19">
        <f t="shared" si="5"/>
        <v>0.67718416051176178</v>
      </c>
      <c r="L30" s="5">
        <f t="shared" si="6"/>
        <v>28</v>
      </c>
      <c r="M30" s="9">
        <f t="shared" si="7"/>
        <v>-1</v>
      </c>
      <c r="N30" s="9">
        <f t="shared" si="8"/>
        <v>-0.67718416051176178</v>
      </c>
    </row>
    <row r="31" spans="1:14" x14ac:dyDescent="0.25">
      <c r="A31" s="5">
        <v>19</v>
      </c>
      <c r="B31" s="5" t="s">
        <v>72</v>
      </c>
      <c r="C31" s="19">
        <v>0.24090550037974315</v>
      </c>
      <c r="D31" s="19">
        <v>1.5753476293097846</v>
      </c>
      <c r="E31" s="14">
        <f t="shared" si="0"/>
        <v>-0.84707787925812139</v>
      </c>
      <c r="F31" s="14">
        <f t="shared" si="1"/>
        <v>0.84707787925812139</v>
      </c>
      <c r="G31" s="5">
        <f t="shared" si="2"/>
        <v>27</v>
      </c>
      <c r="H31" s="19">
        <v>0.89984563988845001</v>
      </c>
      <c r="I31" s="14">
        <f t="shared" si="3"/>
        <v>0.86385632479737273</v>
      </c>
      <c r="J31" s="5">
        <f t="shared" si="4"/>
        <v>30</v>
      </c>
      <c r="K31" s="19">
        <f t="shared" si="5"/>
        <v>0.73175358359307341</v>
      </c>
      <c r="L31" s="5">
        <f t="shared" si="6"/>
        <v>31</v>
      </c>
      <c r="M31" s="9">
        <f t="shared" si="7"/>
        <v>-1</v>
      </c>
      <c r="N31" s="9">
        <f t="shared" si="8"/>
        <v>-0.73175358359307341</v>
      </c>
    </row>
    <row r="32" spans="1:14" x14ac:dyDescent="0.25">
      <c r="A32" s="5">
        <v>20</v>
      </c>
      <c r="B32" s="5" t="s">
        <v>73</v>
      </c>
      <c r="C32" s="19">
        <v>0.22046014210313211</v>
      </c>
      <c r="D32" s="19">
        <v>1.1242270938729624</v>
      </c>
      <c r="E32" s="14">
        <f t="shared" si="0"/>
        <v>-0.80390070359926402</v>
      </c>
      <c r="F32" s="14">
        <f t="shared" si="1"/>
        <v>0.80390070359926402</v>
      </c>
      <c r="G32" s="5">
        <f t="shared" si="2"/>
        <v>14</v>
      </c>
      <c r="H32" s="19">
        <v>0.66759805209885692</v>
      </c>
      <c r="I32" s="14">
        <f t="shared" si="3"/>
        <v>0.64089747637105365</v>
      </c>
      <c r="J32" s="5">
        <f t="shared" si="4"/>
        <v>17</v>
      </c>
      <c r="K32" s="19">
        <f t="shared" si="5"/>
        <v>0.5152179321896827</v>
      </c>
      <c r="L32" s="5">
        <f t="shared" si="6"/>
        <v>18</v>
      </c>
      <c r="M32" s="9">
        <f t="shared" si="7"/>
        <v>-1</v>
      </c>
      <c r="N32" s="9">
        <f t="shared" si="8"/>
        <v>-0.5152179321896827</v>
      </c>
    </row>
    <row r="33" spans="1:14" x14ac:dyDescent="0.25">
      <c r="A33" s="5">
        <v>23</v>
      </c>
      <c r="B33" s="5" t="s">
        <v>74</v>
      </c>
      <c r="C33" s="19">
        <v>0.14342425942831299</v>
      </c>
      <c r="D33" s="19">
        <v>0.6993725780250778</v>
      </c>
      <c r="E33" s="14">
        <f t="shared" si="0"/>
        <v>-0.7949243880374588</v>
      </c>
      <c r="F33" s="14">
        <f t="shared" si="1"/>
        <v>0.7949243880374588</v>
      </c>
      <c r="G33" s="5">
        <f t="shared" si="2"/>
        <v>9</v>
      </c>
      <c r="H33" s="19">
        <v>0.41971424674458147</v>
      </c>
      <c r="I33" s="14">
        <f t="shared" si="3"/>
        <v>0.40292778070560903</v>
      </c>
      <c r="J33" s="5">
        <f t="shared" si="4"/>
        <v>5</v>
      </c>
      <c r="K33" s="19">
        <f t="shared" si="5"/>
        <v>0.32029711950069767</v>
      </c>
      <c r="L33" s="5">
        <f t="shared" si="6"/>
        <v>5</v>
      </c>
      <c r="M33" s="9">
        <f t="shared" si="7"/>
        <v>-1</v>
      </c>
      <c r="N33" s="9">
        <f t="shared" si="8"/>
        <v>-0.32029711950069767</v>
      </c>
    </row>
    <row r="34" spans="1:14" x14ac:dyDescent="0.25">
      <c r="A34" s="5">
        <v>25</v>
      </c>
      <c r="B34" s="5" t="s">
        <v>75</v>
      </c>
      <c r="C34" s="19">
        <v>0.14899448777700797</v>
      </c>
      <c r="D34" s="19">
        <v>0.74810503582905563</v>
      </c>
      <c r="E34" s="14">
        <f t="shared" si="0"/>
        <v>-0.80083747516564818</v>
      </c>
      <c r="F34" s="14">
        <f t="shared" si="1"/>
        <v>0.80083747516564818</v>
      </c>
      <c r="G34" s="5">
        <f t="shared" si="2"/>
        <v>12</v>
      </c>
      <c r="H34" s="19">
        <v>0.44466026011464221</v>
      </c>
      <c r="I34" s="14">
        <f t="shared" si="3"/>
        <v>0.42687607858354087</v>
      </c>
      <c r="J34" s="5">
        <f t="shared" si="4"/>
        <v>6</v>
      </c>
      <c r="K34" s="19">
        <f t="shared" si="5"/>
        <v>0.34185836098145572</v>
      </c>
      <c r="L34" s="5">
        <f t="shared" si="6"/>
        <v>7</v>
      </c>
      <c r="M34" s="9">
        <f t="shared" si="7"/>
        <v>-1</v>
      </c>
      <c r="N34" s="9">
        <f t="shared" si="8"/>
        <v>-0.34185836098145572</v>
      </c>
    </row>
    <row r="35" spans="1:14" x14ac:dyDescent="0.25">
      <c r="A35" s="5">
        <v>27</v>
      </c>
      <c r="B35" s="5" t="s">
        <v>76</v>
      </c>
      <c r="C35" s="19">
        <v>0.17254995653068403</v>
      </c>
      <c r="D35" s="19">
        <v>0.99735853167038835</v>
      </c>
      <c r="E35" s="14">
        <f t="shared" si="0"/>
        <v>-0.82699305109297527</v>
      </c>
      <c r="F35" s="14">
        <f t="shared" si="1"/>
        <v>0.82699305109297527</v>
      </c>
      <c r="G35" s="5">
        <f t="shared" si="2"/>
        <v>24</v>
      </c>
      <c r="H35" s="19">
        <v>0.57969748192856108</v>
      </c>
      <c r="I35" s="14">
        <f t="shared" si="3"/>
        <v>0.55651248840320777</v>
      </c>
      <c r="J35" s="5">
        <f t="shared" si="4"/>
        <v>11</v>
      </c>
      <c r="K35" s="19">
        <f t="shared" si="5"/>
        <v>0.46023196075591283</v>
      </c>
      <c r="L35" s="5">
        <f t="shared" si="6"/>
        <v>13</v>
      </c>
      <c r="M35" s="9">
        <f t="shared" si="7"/>
        <v>-1</v>
      </c>
      <c r="N35" s="9">
        <f t="shared" si="8"/>
        <v>-0.46023196075591283</v>
      </c>
    </row>
    <row r="36" spans="1:14" x14ac:dyDescent="0.25">
      <c r="A36" s="5">
        <v>41</v>
      </c>
      <c r="B36" s="5" t="s">
        <v>77</v>
      </c>
      <c r="C36" s="19">
        <v>0.24649379460313658</v>
      </c>
      <c r="D36" s="19">
        <v>1.3580234276101859</v>
      </c>
      <c r="E36" s="14">
        <f t="shared" si="0"/>
        <v>-0.81849076415646982</v>
      </c>
      <c r="F36" s="14">
        <f t="shared" si="1"/>
        <v>0.81849076415646982</v>
      </c>
      <c r="G36" s="5">
        <f t="shared" si="2"/>
        <v>21</v>
      </c>
      <c r="H36" s="19">
        <v>0.79935305014285685</v>
      </c>
      <c r="I36" s="14">
        <f t="shared" si="3"/>
        <v>0.76738293491934895</v>
      </c>
      <c r="J36" s="5">
        <f t="shared" si="4"/>
        <v>24</v>
      </c>
      <c r="K36" s="19">
        <f t="shared" si="5"/>
        <v>0.62809584480277247</v>
      </c>
      <c r="L36" s="5">
        <f t="shared" si="6"/>
        <v>26</v>
      </c>
      <c r="M36" s="9">
        <f t="shared" si="7"/>
        <v>-1</v>
      </c>
      <c r="N36" s="9">
        <f t="shared" si="8"/>
        <v>-0.62809584480277247</v>
      </c>
    </row>
    <row r="37" spans="1:14" x14ac:dyDescent="0.25">
      <c r="A37" s="5">
        <v>44</v>
      </c>
      <c r="B37" s="5" t="s">
        <v>78</v>
      </c>
      <c r="C37" s="19">
        <v>0.11540178740342195</v>
      </c>
      <c r="D37" s="19">
        <v>0.68849314154908992</v>
      </c>
      <c r="E37" s="14">
        <f t="shared" si="0"/>
        <v>-0.8323849862269197</v>
      </c>
      <c r="F37" s="14">
        <f t="shared" si="1"/>
        <v>0.8323849862269197</v>
      </c>
      <c r="G37" s="5">
        <f t="shared" si="2"/>
        <v>25</v>
      </c>
      <c r="H37" s="19">
        <v>0.39676539897553637</v>
      </c>
      <c r="I37" s="14">
        <f t="shared" si="3"/>
        <v>0.3808967718155073</v>
      </c>
      <c r="J37" s="5">
        <f t="shared" si="4"/>
        <v>2</v>
      </c>
      <c r="K37" s="19">
        <f t="shared" si="5"/>
        <v>0.31705275416152923</v>
      </c>
      <c r="L37" s="5">
        <f t="shared" si="6"/>
        <v>4</v>
      </c>
      <c r="M37" s="9">
        <f t="shared" si="7"/>
        <v>-1</v>
      </c>
      <c r="N37" s="9">
        <f t="shared" si="8"/>
        <v>-0.31705275416152923</v>
      </c>
    </row>
    <row r="38" spans="1:14" x14ac:dyDescent="0.25">
      <c r="A38" s="5">
        <v>47</v>
      </c>
      <c r="B38" s="5" t="s">
        <v>79</v>
      </c>
      <c r="C38" s="19">
        <v>0.16564319653966017</v>
      </c>
      <c r="D38" s="19">
        <v>1.0433861358060694</v>
      </c>
      <c r="E38" s="14">
        <f t="shared" si="0"/>
        <v>-0.84124458735337482</v>
      </c>
      <c r="F38" s="14">
        <f t="shared" si="1"/>
        <v>0.84124458735337482</v>
      </c>
      <c r="G38" s="5">
        <f t="shared" si="2"/>
        <v>26</v>
      </c>
      <c r="H38" s="19">
        <v>0.60421224158062992</v>
      </c>
      <c r="I38" s="14">
        <f t="shared" si="3"/>
        <v>0.58004678055019465</v>
      </c>
      <c r="J38" s="5">
        <f t="shared" si="4"/>
        <v>14</v>
      </c>
      <c r="K38" s="19">
        <f t="shared" si="5"/>
        <v>0.48796121454960206</v>
      </c>
      <c r="L38" s="5">
        <f t="shared" si="6"/>
        <v>16</v>
      </c>
      <c r="M38" s="9">
        <f t="shared" si="7"/>
        <v>-1</v>
      </c>
      <c r="N38" s="9">
        <f t="shared" si="8"/>
        <v>-0.48796121454960206</v>
      </c>
    </row>
    <row r="39" spans="1:14" x14ac:dyDescent="0.25">
      <c r="A39" s="5">
        <v>50</v>
      </c>
      <c r="B39" s="5" t="s">
        <v>80</v>
      </c>
      <c r="C39" s="19">
        <v>0.27567219552450639</v>
      </c>
      <c r="D39" s="19">
        <v>1.0901284379111096</v>
      </c>
      <c r="E39" s="14">
        <f t="shared" si="0"/>
        <v>-0.7471195265277677</v>
      </c>
      <c r="F39" s="14">
        <f t="shared" si="1"/>
        <v>0.7471195265277677</v>
      </c>
      <c r="G39" s="5">
        <f t="shared" si="2"/>
        <v>4</v>
      </c>
      <c r="H39" s="19">
        <v>0.68490423286743918</v>
      </c>
      <c r="I39" s="14">
        <f t="shared" si="3"/>
        <v>0.65751149665666586</v>
      </c>
      <c r="J39" s="5">
        <f t="shared" si="4"/>
        <v>19</v>
      </c>
      <c r="K39" s="19">
        <f t="shared" si="5"/>
        <v>0.49123967806869212</v>
      </c>
      <c r="L39" s="5">
        <f t="shared" si="6"/>
        <v>17</v>
      </c>
      <c r="M39" s="9">
        <f t="shared" si="7"/>
        <v>-1</v>
      </c>
      <c r="N39" s="9">
        <f t="shared" si="8"/>
        <v>-0.49123967806869212</v>
      </c>
    </row>
    <row r="40" spans="1:14" x14ac:dyDescent="0.25">
      <c r="A40" s="5">
        <v>52</v>
      </c>
      <c r="B40" s="5" t="s">
        <v>81</v>
      </c>
      <c r="C40" s="19">
        <v>0.22380017284259501</v>
      </c>
      <c r="D40" s="19">
        <v>1.1892444011943153</v>
      </c>
      <c r="E40" s="14">
        <f t="shared" si="0"/>
        <v>-0.81181313730143223</v>
      </c>
      <c r="F40" s="14">
        <f t="shared" si="1"/>
        <v>0.81181313730143223</v>
      </c>
      <c r="G40" s="5">
        <f t="shared" si="2"/>
        <v>16</v>
      </c>
      <c r="H40" s="19">
        <v>0.69429326241343403</v>
      </c>
      <c r="I40" s="14">
        <f t="shared" si="3"/>
        <v>0.66652501208362569</v>
      </c>
      <c r="J40" s="5">
        <f t="shared" si="4"/>
        <v>20</v>
      </c>
      <c r="K40" s="19">
        <f t="shared" si="5"/>
        <v>0.54109376114948315</v>
      </c>
      <c r="L40" s="5">
        <f t="shared" si="6"/>
        <v>20</v>
      </c>
      <c r="M40" s="9">
        <f t="shared" si="7"/>
        <v>-1</v>
      </c>
      <c r="N40" s="9">
        <f t="shared" si="8"/>
        <v>-0.54109376114948315</v>
      </c>
    </row>
    <row r="41" spans="1:14" ht="13.9" customHeight="1" x14ac:dyDescent="0.25">
      <c r="A41" s="5">
        <v>54</v>
      </c>
      <c r="B41" s="5" t="s">
        <v>82</v>
      </c>
      <c r="C41" s="19">
        <v>0.22765629010845034</v>
      </c>
      <c r="D41" s="19">
        <v>1.1342521413795044</v>
      </c>
      <c r="E41" s="14">
        <f t="shared" si="0"/>
        <v>-0.79928952143606324</v>
      </c>
      <c r="F41" s="14">
        <f t="shared" si="1"/>
        <v>0.79928952143606324</v>
      </c>
      <c r="G41" s="5">
        <f t="shared" si="2"/>
        <v>11</v>
      </c>
      <c r="H41" s="19">
        <v>0.67423411954689583</v>
      </c>
      <c r="I41" s="14">
        <f t="shared" si="3"/>
        <v>0.6472681343846669</v>
      </c>
      <c r="J41" s="5">
        <f t="shared" si="4"/>
        <v>18</v>
      </c>
      <c r="K41" s="19">
        <f t="shared" si="5"/>
        <v>0.51735463737313392</v>
      </c>
      <c r="L41" s="5">
        <f t="shared" si="6"/>
        <v>19</v>
      </c>
      <c r="M41" s="9">
        <f t="shared" si="7"/>
        <v>-1</v>
      </c>
      <c r="N41" s="9">
        <f t="shared" si="8"/>
        <v>-0.51735463737313392</v>
      </c>
    </row>
    <row r="42" spans="1:14" x14ac:dyDescent="0.25">
      <c r="A42" s="5">
        <v>63</v>
      </c>
      <c r="B42" s="5" t="s">
        <v>83</v>
      </c>
      <c r="C42" s="19">
        <v>0.2707111135478919</v>
      </c>
      <c r="D42" s="19">
        <v>1.456210461121024</v>
      </c>
      <c r="E42" s="14">
        <f t="shared" si="0"/>
        <v>-0.81409890893141068</v>
      </c>
      <c r="F42" s="14">
        <f t="shared" si="1"/>
        <v>0.81409890893141068</v>
      </c>
      <c r="G42" s="5">
        <f t="shared" si="2"/>
        <v>19</v>
      </c>
      <c r="H42" s="19">
        <v>0.84180465869616172</v>
      </c>
      <c r="I42" s="14">
        <f t="shared" si="3"/>
        <v>0.80813669192053939</v>
      </c>
      <c r="J42" s="5">
        <f t="shared" si="4"/>
        <v>26</v>
      </c>
      <c r="K42" s="19">
        <f t="shared" si="5"/>
        <v>0.65790319915995066</v>
      </c>
      <c r="L42" s="5">
        <f t="shared" si="6"/>
        <v>27</v>
      </c>
      <c r="M42" s="9">
        <f t="shared" si="7"/>
        <v>-1</v>
      </c>
      <c r="N42" s="9">
        <f t="shared" si="8"/>
        <v>-0.65790319915995066</v>
      </c>
    </row>
    <row r="43" spans="1:14" x14ac:dyDescent="0.25">
      <c r="A43" s="5">
        <v>66</v>
      </c>
      <c r="B43" s="5" t="s">
        <v>84</v>
      </c>
      <c r="C43" s="19">
        <v>0.24594824855333239</v>
      </c>
      <c r="D43" s="19">
        <v>1.2218063339991856</v>
      </c>
      <c r="E43" s="14">
        <f t="shared" si="0"/>
        <v>-0.7987011184102305</v>
      </c>
      <c r="F43" s="14">
        <f t="shared" si="1"/>
        <v>0.7987011184102305</v>
      </c>
      <c r="G43" s="5">
        <f t="shared" si="2"/>
        <v>10</v>
      </c>
      <c r="H43" s="19">
        <v>0.71171156346163345</v>
      </c>
      <c r="I43" s="14">
        <f t="shared" si="3"/>
        <v>0.68324666839967674</v>
      </c>
      <c r="J43" s="5">
        <f t="shared" si="4"/>
        <v>22</v>
      </c>
      <c r="K43" s="19">
        <f t="shared" si="5"/>
        <v>0.54570987820088568</v>
      </c>
      <c r="L43" s="5">
        <f t="shared" si="6"/>
        <v>22</v>
      </c>
      <c r="M43" s="9">
        <f t="shared" si="7"/>
        <v>-1</v>
      </c>
      <c r="N43" s="9">
        <f t="shared" si="8"/>
        <v>-0.54570987820088568</v>
      </c>
    </row>
    <row r="44" spans="1:14" x14ac:dyDescent="0.25">
      <c r="A44" s="5">
        <v>68</v>
      </c>
      <c r="B44" s="5" t="s">
        <v>85</v>
      </c>
      <c r="C44" s="19">
        <v>0.18105304771246117</v>
      </c>
      <c r="D44" s="19">
        <v>0.91582398140599797</v>
      </c>
      <c r="E44" s="14">
        <f t="shared" si="0"/>
        <v>-0.80230584545896744</v>
      </c>
      <c r="F44" s="14">
        <f t="shared" si="1"/>
        <v>0.80230584545896744</v>
      </c>
      <c r="G44" s="5">
        <f t="shared" si="2"/>
        <v>13</v>
      </c>
      <c r="H44" s="19">
        <v>0.54048848449828968</v>
      </c>
      <c r="I44" s="14">
        <f t="shared" si="3"/>
        <v>0.51887165433381932</v>
      </c>
      <c r="J44" s="5">
        <f t="shared" si="4"/>
        <v>9</v>
      </c>
      <c r="K44" s="19">
        <f t="shared" si="5"/>
        <v>0.41629376131498802</v>
      </c>
      <c r="L44" s="5">
        <f t="shared" si="6"/>
        <v>9</v>
      </c>
      <c r="M44" s="9">
        <f t="shared" si="7"/>
        <v>-1</v>
      </c>
      <c r="N44" s="9">
        <f t="shared" si="8"/>
        <v>-0.41629376131498802</v>
      </c>
    </row>
    <row r="45" spans="1:14" x14ac:dyDescent="0.25">
      <c r="A45" s="5">
        <v>70</v>
      </c>
      <c r="B45" s="5" t="s">
        <v>86</v>
      </c>
      <c r="C45" s="19">
        <v>0.14325924879692498</v>
      </c>
      <c r="D45" s="19">
        <v>1.1515583151939492</v>
      </c>
      <c r="E45" s="14">
        <f t="shared" si="0"/>
        <v>-0.87559531557653103</v>
      </c>
      <c r="F45" s="14">
        <f t="shared" si="1"/>
        <v>0.87559531557653103</v>
      </c>
      <c r="G45" s="5">
        <f t="shared" si="2"/>
        <v>32</v>
      </c>
      <c r="H45" s="19">
        <v>0.6488541939118363</v>
      </c>
      <c r="I45" s="14">
        <f t="shared" si="3"/>
        <v>0.6229032785573374</v>
      </c>
      <c r="J45" s="5">
        <f t="shared" si="4"/>
        <v>16</v>
      </c>
      <c r="K45" s="19">
        <f t="shared" si="5"/>
        <v>0.54541119276206762</v>
      </c>
      <c r="L45" s="5">
        <f t="shared" si="6"/>
        <v>21</v>
      </c>
      <c r="M45" s="9">
        <f t="shared" si="7"/>
        <v>-1</v>
      </c>
      <c r="N45" s="9">
        <f t="shared" si="8"/>
        <v>-0.54541119276206762</v>
      </c>
    </row>
    <row r="46" spans="1:14" x14ac:dyDescent="0.25">
      <c r="A46" s="5">
        <v>73</v>
      </c>
      <c r="B46" s="5" t="s">
        <v>87</v>
      </c>
      <c r="C46" s="19">
        <v>0.23144787175775314</v>
      </c>
      <c r="D46" s="19">
        <v>1.1992403828729614</v>
      </c>
      <c r="E46" s="14">
        <f t="shared" si="0"/>
        <v>-0.80700460469544488</v>
      </c>
      <c r="F46" s="14">
        <f t="shared" si="1"/>
        <v>0.80700460469544488</v>
      </c>
      <c r="G46" s="5">
        <f t="shared" si="2"/>
        <v>15</v>
      </c>
      <c r="H46" s="19">
        <v>0.7094087241993503</v>
      </c>
      <c r="I46" s="14">
        <f t="shared" si="3"/>
        <v>0.68103593116483097</v>
      </c>
      <c r="J46" s="5">
        <f t="shared" si="4"/>
        <v>21</v>
      </c>
      <c r="K46" s="19">
        <f t="shared" si="5"/>
        <v>0.54959913241306868</v>
      </c>
      <c r="L46" s="5">
        <f t="shared" si="6"/>
        <v>23</v>
      </c>
      <c r="M46" s="9">
        <f t="shared" si="7"/>
        <v>-1</v>
      </c>
      <c r="N46" s="9">
        <f t="shared" si="8"/>
        <v>-0.54959913241306868</v>
      </c>
    </row>
    <row r="47" spans="1:14" x14ac:dyDescent="0.25">
      <c r="A47" s="5">
        <v>76</v>
      </c>
      <c r="B47" s="5" t="s">
        <v>88</v>
      </c>
      <c r="C47" s="19">
        <v>0.23642311528500068</v>
      </c>
      <c r="D47" s="19">
        <v>1.5624155489415315</v>
      </c>
      <c r="E47" s="14">
        <f t="shared" si="0"/>
        <v>-0.84868102762727426</v>
      </c>
      <c r="F47" s="14">
        <f t="shared" si="1"/>
        <v>0.84868102762727426</v>
      </c>
      <c r="G47" s="5">
        <f t="shared" si="2"/>
        <v>28</v>
      </c>
      <c r="H47" s="19">
        <v>0.86588505591491549</v>
      </c>
      <c r="I47" s="14">
        <f t="shared" si="3"/>
        <v>0.83125399395428845</v>
      </c>
      <c r="J47" s="5">
        <f t="shared" si="4"/>
        <v>28</v>
      </c>
      <c r="K47" s="19">
        <f t="shared" si="5"/>
        <v>0.70546949380840152</v>
      </c>
      <c r="L47" s="5">
        <f t="shared" si="6"/>
        <v>30</v>
      </c>
      <c r="M47" s="9">
        <f t="shared" si="7"/>
        <v>-1</v>
      </c>
      <c r="N47" s="9">
        <f t="shared" si="8"/>
        <v>-0.70546949380840152</v>
      </c>
    </row>
    <row r="48" spans="1:14" x14ac:dyDescent="0.25">
      <c r="A48" s="5">
        <v>81</v>
      </c>
      <c r="B48" s="5" t="s">
        <v>89</v>
      </c>
      <c r="C48" s="19">
        <v>0.2805621445150101</v>
      </c>
      <c r="D48" s="19">
        <v>1.4974179139816599</v>
      </c>
      <c r="E48" s="14">
        <f t="shared" si="0"/>
        <v>-0.8126360437554867</v>
      </c>
      <c r="F48" s="14">
        <f t="shared" si="1"/>
        <v>0.8126360437554867</v>
      </c>
      <c r="G48" s="5">
        <f t="shared" si="2"/>
        <v>18</v>
      </c>
      <c r="H48" s="19">
        <v>0.88790374867852451</v>
      </c>
      <c r="I48" s="14">
        <f t="shared" si="3"/>
        <v>0.8523920493767404</v>
      </c>
      <c r="J48" s="5">
        <f t="shared" si="4"/>
        <v>29</v>
      </c>
      <c r="K48" s="19">
        <f t="shared" si="5"/>
        <v>0.69268450273414583</v>
      </c>
      <c r="L48" s="5">
        <f t="shared" si="6"/>
        <v>29</v>
      </c>
      <c r="M48" s="9">
        <f t="shared" si="7"/>
        <v>-1</v>
      </c>
      <c r="N48" s="9">
        <f t="shared" si="8"/>
        <v>-0.69268450273414583</v>
      </c>
    </row>
    <row r="49" spans="1:25" x14ac:dyDescent="0.25">
      <c r="A49" s="5">
        <v>85</v>
      </c>
      <c r="B49" s="5" t="s">
        <v>90</v>
      </c>
      <c r="C49" s="19">
        <v>0.29184674612337391</v>
      </c>
      <c r="D49" s="19">
        <v>1.2692949875626129</v>
      </c>
      <c r="E49" s="14">
        <f t="shared" si="0"/>
        <v>-0.7700717729266402</v>
      </c>
      <c r="F49" s="14">
        <f t="shared" si="1"/>
        <v>0.7700717729266402</v>
      </c>
      <c r="G49" s="5">
        <f t="shared" si="2"/>
        <v>5</v>
      </c>
      <c r="H49" s="19">
        <v>0.78242744909411577</v>
      </c>
      <c r="I49" s="14">
        <f t="shared" si="3"/>
        <v>0.75113427307245195</v>
      </c>
      <c r="J49" s="5">
        <f t="shared" si="4"/>
        <v>23</v>
      </c>
      <c r="K49" s="19">
        <f t="shared" si="5"/>
        <v>0.57842730137086618</v>
      </c>
      <c r="L49" s="5">
        <f t="shared" si="6"/>
        <v>24</v>
      </c>
      <c r="M49" s="9">
        <f t="shared" si="7"/>
        <v>-1</v>
      </c>
      <c r="N49" s="9">
        <f t="shared" si="8"/>
        <v>-0.57842730137086618</v>
      </c>
    </row>
    <row r="50" spans="1:25" x14ac:dyDescent="0.25">
      <c r="A50" s="5">
        <v>86</v>
      </c>
      <c r="B50" s="5" t="s">
        <v>91</v>
      </c>
      <c r="C50" s="19">
        <v>0.26586871298690462</v>
      </c>
      <c r="D50" s="19">
        <v>1.8199123513476765</v>
      </c>
      <c r="E50" s="14">
        <f t="shared" si="0"/>
        <v>-0.8539112541381324</v>
      </c>
      <c r="F50" s="14">
        <f t="shared" si="1"/>
        <v>0.8539112541381324</v>
      </c>
      <c r="G50" s="5">
        <f t="shared" si="2"/>
        <v>30</v>
      </c>
      <c r="H50" s="19">
        <v>1.0416612277504815</v>
      </c>
      <c r="I50" s="14">
        <f t="shared" si="3"/>
        <v>1</v>
      </c>
      <c r="J50" s="5">
        <f t="shared" si="4"/>
        <v>33</v>
      </c>
      <c r="K50" s="19">
        <f t="shared" si="5"/>
        <v>0.8539112541381324</v>
      </c>
      <c r="L50" s="5">
        <f t="shared" si="6"/>
        <v>32</v>
      </c>
      <c r="M50" s="9">
        <f t="shared" si="7"/>
        <v>-1</v>
      </c>
      <c r="N50" s="9">
        <f t="shared" si="8"/>
        <v>-0.8539112541381324</v>
      </c>
    </row>
    <row r="51" spans="1:25" ht="13.9" customHeight="1" x14ac:dyDescent="0.25">
      <c r="A51" s="5">
        <v>88</v>
      </c>
      <c r="B51" s="5" t="s">
        <v>92</v>
      </c>
      <c r="C51" s="19">
        <v>0.12280863344693133</v>
      </c>
      <c r="D51" s="19">
        <v>2.0203380699036972</v>
      </c>
      <c r="E51" s="14">
        <f t="shared" si="0"/>
        <v>-0.93921382006488385</v>
      </c>
      <c r="F51" s="14">
        <f t="shared" si="1"/>
        <v>0.93921382006488385</v>
      </c>
      <c r="G51" s="5">
        <f t="shared" si="2"/>
        <v>33</v>
      </c>
      <c r="H51" s="19">
        <v>1.0277987441584095</v>
      </c>
      <c r="I51" s="14">
        <f t="shared" si="3"/>
        <v>0.98669194626547763</v>
      </c>
      <c r="J51" s="5">
        <f t="shared" si="4"/>
        <v>32</v>
      </c>
      <c r="K51" s="19">
        <f t="shared" si="5"/>
        <v>0.92671471207925438</v>
      </c>
      <c r="L51" s="5">
        <f t="shared" si="6"/>
        <v>33</v>
      </c>
      <c r="M51" s="9">
        <f t="shared" si="7"/>
        <v>-1</v>
      </c>
      <c r="N51" s="9">
        <f t="shared" si="8"/>
        <v>-0.92671471207925438</v>
      </c>
    </row>
    <row r="52" spans="1:25" x14ac:dyDescent="0.25">
      <c r="A52" s="5">
        <v>91</v>
      </c>
      <c r="B52" s="5" t="s">
        <v>93</v>
      </c>
      <c r="C52" s="19">
        <v>0.16857720836142953</v>
      </c>
      <c r="D52" s="19">
        <v>0.8958926766516585</v>
      </c>
      <c r="E52" s="14">
        <f t="shared" si="0"/>
        <v>-0.81183325552846797</v>
      </c>
      <c r="F52" s="14">
        <f t="shared" si="1"/>
        <v>0.81183325552846797</v>
      </c>
      <c r="G52" s="5">
        <f t="shared" si="2"/>
        <v>17</v>
      </c>
      <c r="H52" s="19">
        <v>0.5408201655379985</v>
      </c>
      <c r="I52" s="14">
        <f t="shared" si="3"/>
        <v>0.51919006979450133</v>
      </c>
      <c r="J52" s="5">
        <f t="shared" si="4"/>
        <v>10</v>
      </c>
      <c r="K52" s="19">
        <f t="shared" si="5"/>
        <v>0.42149576459932253</v>
      </c>
      <c r="L52" s="5">
        <f t="shared" si="6"/>
        <v>10</v>
      </c>
      <c r="M52" s="9">
        <f t="shared" si="7"/>
        <v>-1</v>
      </c>
      <c r="N52" s="9">
        <f t="shared" si="8"/>
        <v>-0.42149576459932253</v>
      </c>
    </row>
    <row r="53" spans="1:25" x14ac:dyDescent="0.25">
      <c r="A53" s="5">
        <v>94</v>
      </c>
      <c r="B53" s="5" t="s">
        <v>94</v>
      </c>
      <c r="C53" s="19">
        <v>0.18310323360310543</v>
      </c>
      <c r="D53" s="19">
        <v>0.44453563124059636</v>
      </c>
      <c r="E53" s="14">
        <f t="shared" si="0"/>
        <v>-0.58810223357775271</v>
      </c>
      <c r="F53" s="14">
        <f t="shared" si="1"/>
        <v>0.58810223357775271</v>
      </c>
      <c r="G53" s="5">
        <f t="shared" si="2"/>
        <v>2</v>
      </c>
      <c r="H53" s="19">
        <v>0.31829675867800744</v>
      </c>
      <c r="I53" s="14">
        <f t="shared" si="3"/>
        <v>0.30556648380336177</v>
      </c>
      <c r="J53" s="5">
        <f t="shared" si="4"/>
        <v>1</v>
      </c>
      <c r="K53" s="19">
        <f t="shared" si="5"/>
        <v>0.17970433163125726</v>
      </c>
      <c r="L53" s="5">
        <f t="shared" si="6"/>
        <v>2</v>
      </c>
      <c r="M53" s="9">
        <f t="shared" si="7"/>
        <v>-1</v>
      </c>
      <c r="N53" s="9">
        <f t="shared" si="8"/>
        <v>-0.17970433163125726</v>
      </c>
    </row>
    <row r="54" spans="1:25" x14ac:dyDescent="0.25">
      <c r="A54" s="5">
        <v>95</v>
      </c>
      <c r="B54" s="5" t="s">
        <v>95</v>
      </c>
      <c r="C54" s="19">
        <v>0.45079855744461617</v>
      </c>
      <c r="D54" s="19">
        <v>1.3324972566232953</v>
      </c>
      <c r="E54" s="14">
        <f t="shared" si="0"/>
        <v>-0.66168894141891688</v>
      </c>
      <c r="F54" s="14">
        <f t="shared" si="1"/>
        <v>0.66168894141891688</v>
      </c>
      <c r="G54" s="5">
        <f t="shared" si="2"/>
        <v>3</v>
      </c>
      <c r="H54" s="19">
        <v>0.91173578101950503</v>
      </c>
      <c r="I54" s="14">
        <f t="shared" si="3"/>
        <v>0.87527091988289041</v>
      </c>
      <c r="J54" s="5">
        <f t="shared" si="4"/>
        <v>31</v>
      </c>
      <c r="K54" s="19">
        <f t="shared" si="5"/>
        <v>0.57915708843207137</v>
      </c>
      <c r="L54" s="5">
        <f t="shared" si="6"/>
        <v>25</v>
      </c>
      <c r="M54" s="9">
        <f t="shared" si="7"/>
        <v>-1</v>
      </c>
      <c r="N54" s="9">
        <f t="shared" si="8"/>
        <v>-0.57915708843207137</v>
      </c>
    </row>
    <row r="55" spans="1:25" x14ac:dyDescent="0.25">
      <c r="A55" s="5">
        <v>97</v>
      </c>
      <c r="B55" s="5" t="s">
        <v>96</v>
      </c>
      <c r="C55" s="19">
        <v>0.85034013605442171</v>
      </c>
      <c r="D55" s="19">
        <v>0.77763680268489332</v>
      </c>
      <c r="E55" s="14">
        <f t="shared" si="0"/>
        <v>9.3492660221983534E-2</v>
      </c>
      <c r="F55" s="14">
        <f t="shared" si="1"/>
        <v>9.3492660221983534E-2</v>
      </c>
      <c r="G55" s="5">
        <f t="shared" si="2"/>
        <v>1</v>
      </c>
      <c r="H55" s="19">
        <v>0.81236505120037628</v>
      </c>
      <c r="I55" s="14">
        <f t="shared" si="3"/>
        <v>0.77987452115763045</v>
      </c>
      <c r="J55" s="5">
        <f t="shared" si="4"/>
        <v>25</v>
      </c>
      <c r="K55" s="19">
        <f t="shared" si="5"/>
        <v>7.2912543622372455E-2</v>
      </c>
      <c r="L55" s="5">
        <f t="shared" si="6"/>
        <v>1</v>
      </c>
      <c r="M55" s="9">
        <f t="shared" si="7"/>
        <v>1</v>
      </c>
      <c r="N55" s="9">
        <f t="shared" si="8"/>
        <v>7.2912543622372455E-2</v>
      </c>
    </row>
    <row r="56" spans="1:25" x14ac:dyDescent="0.25">
      <c r="A56" s="5">
        <v>99</v>
      </c>
      <c r="B56" s="5" t="s">
        <v>97</v>
      </c>
      <c r="C56" s="19">
        <v>0.10168974458925818</v>
      </c>
      <c r="D56" s="19">
        <v>0.68428173745353882</v>
      </c>
      <c r="E56" s="14">
        <f t="shared" si="0"/>
        <v>-0.85139199393559339</v>
      </c>
      <c r="F56" s="14">
        <f t="shared" si="1"/>
        <v>0.85139199393559339</v>
      </c>
      <c r="G56" s="5">
        <f t="shared" si="2"/>
        <v>29</v>
      </c>
      <c r="H56" s="19">
        <v>0.40550184908843184</v>
      </c>
      <c r="I56" s="14">
        <f t="shared" si="3"/>
        <v>0.38928380771561688</v>
      </c>
      <c r="J56" s="5">
        <f t="shared" si="4"/>
        <v>4</v>
      </c>
      <c r="K56" s="19">
        <f t="shared" si="5"/>
        <v>0.33143311725783919</v>
      </c>
      <c r="L56" s="5">
        <f t="shared" si="6"/>
        <v>6</v>
      </c>
      <c r="M56" s="9">
        <f t="shared" si="7"/>
        <v>-1</v>
      </c>
      <c r="N56" s="9">
        <f t="shared" si="8"/>
        <v>-0.33143311725783919</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0.22770469052563494</v>
      </c>
      <c r="D58" s="22">
        <f>AVERAGE(D24:D56)</f>
        <v>1.1177261462492274</v>
      </c>
      <c r="E58" s="22">
        <f>AVERAGE(E24:E56)</f>
        <v>-0.77988397836883327</v>
      </c>
      <c r="F58" s="22">
        <f>AVERAGE(F24:F56)</f>
        <v>0.78555020020046862</v>
      </c>
      <c r="G58" s="20" t="s">
        <v>100</v>
      </c>
      <c r="H58" s="22">
        <f>AVERAGE(H24:H56)</f>
        <v>0.66690505588825111</v>
      </c>
      <c r="I58" s="22">
        <f>AVERAGE(I24:I56)</f>
        <v>0.6402321965352068</v>
      </c>
      <c r="J58" s="20" t="s">
        <v>100</v>
      </c>
      <c r="K58" s="22">
        <f>AVERAGE(K24:K56)</f>
        <v>0.50310642101354186</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0.13078680205826515</v>
      </c>
      <c r="D59" s="22">
        <f>_xlfn.STDEV.S(D24:D56)</f>
        <v>0.35018125739825812</v>
      </c>
      <c r="E59" s="22">
        <f>_xlfn.STDEV.S(E24:E56)</f>
        <v>0.16761844621753494</v>
      </c>
      <c r="F59" s="22">
        <f>_xlfn.STDEV.S(F24:F56)</f>
        <v>0.13765411600303484</v>
      </c>
      <c r="G59" s="20" t="s">
        <v>100</v>
      </c>
      <c r="H59" s="22">
        <f>_xlfn.STDEV.S(H24:H56)</f>
        <v>0.18889418427426791</v>
      </c>
      <c r="I59" s="22">
        <f>_xlfn.STDEV.S(I24:I56)</f>
        <v>0.18133936374131326</v>
      </c>
      <c r="J59" s="20" t="s">
        <v>100</v>
      </c>
      <c r="K59" s="22">
        <f>_xlfn.STDEV.S(K24:K56)</f>
        <v>0.17807892750119028</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1.710518759262783E-2</v>
      </c>
      <c r="D60" s="22">
        <f>_xlfn.VAR.S(D24:D56)</f>
        <v>0.12262691303302509</v>
      </c>
      <c r="E60" s="22">
        <f>_xlfn.VAR.S(E24:E56)</f>
        <v>2.809594351238065E-2</v>
      </c>
      <c r="F60" s="22">
        <f>_xlfn.VAR.S(F24:F56)</f>
        <v>1.8948655652576973E-2</v>
      </c>
      <c r="G60" s="20" t="s">
        <v>100</v>
      </c>
      <c r="H60" s="22">
        <f>_xlfn.VAR.S(H24:H56)</f>
        <v>3.5681012852641081E-2</v>
      </c>
      <c r="I60" s="22">
        <f>_xlfn.VAR.S(I24:I56)</f>
        <v>3.2883964842104318E-2</v>
      </c>
      <c r="J60" s="20" t="s">
        <v>100</v>
      </c>
      <c r="K60" s="22">
        <f>_xlfn.VAR.S(K24:K56)</f>
        <v>3.1712104419974185E-2</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0.85034013605442171</v>
      </c>
      <c r="D61" s="22">
        <f>MAX(D24:D56)</f>
        <v>2.0203380699036972</v>
      </c>
      <c r="E61" s="22">
        <f>MAX(E24:E56)</f>
        <v>9.3492660221983534E-2</v>
      </c>
      <c r="F61" s="22">
        <f>MAX(F24:F56)</f>
        <v>0.93921382006488385</v>
      </c>
      <c r="G61" s="20" t="s">
        <v>100</v>
      </c>
      <c r="H61" s="22">
        <f>MAX(H24:H56)</f>
        <v>1.0416612277504815</v>
      </c>
      <c r="I61" s="22">
        <f>MAX(I24:I56)</f>
        <v>1</v>
      </c>
      <c r="J61" s="20" t="s">
        <v>100</v>
      </c>
      <c r="K61" s="22">
        <f>MAX(K24:K56)</f>
        <v>0.92671471207925438</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0.10168974458925818</v>
      </c>
      <c r="D62" s="22">
        <f>MIN(D24:D56)</f>
        <v>0.44453563124059636</v>
      </c>
      <c r="E62" s="22">
        <f>MIN(E24:E56)</f>
        <v>-0.93921382006488385</v>
      </c>
      <c r="F62" s="22">
        <f>MIN(F24:F56)</f>
        <v>9.3492660221983534E-2</v>
      </c>
      <c r="G62" s="20" t="s">
        <v>100</v>
      </c>
      <c r="H62" s="22">
        <f>MIN(H24:H56)</f>
        <v>0.31829675867800744</v>
      </c>
      <c r="I62" s="22">
        <f>MIN(I24:I56)</f>
        <v>0.30556648380336177</v>
      </c>
      <c r="J62" s="20" t="s">
        <v>100</v>
      </c>
      <c r="K62" s="22">
        <f>MIN(K24:K56)</f>
        <v>7.2912543622372455E-2</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191.25" customHeight="1" x14ac:dyDescent="0.25">
      <c r="A64" s="25" t="s">
        <v>140</v>
      </c>
      <c r="B64" s="30"/>
      <c r="C64" s="30"/>
      <c r="D64" s="30"/>
      <c r="E64" s="30"/>
      <c r="F64" s="30"/>
      <c r="G64" s="30"/>
      <c r="H64" s="30"/>
      <c r="I64" s="30"/>
      <c r="J64" s="30"/>
      <c r="K64" s="30"/>
      <c r="L64" s="30"/>
    </row>
  </sheetData>
  <mergeCells count="20">
    <mergeCell ref="A14:L14"/>
    <mergeCell ref="A22:L22"/>
    <mergeCell ref="A63:L63"/>
    <mergeCell ref="A64:L64"/>
    <mergeCell ref="B15:F15"/>
    <mergeCell ref="B21:D21"/>
    <mergeCell ref="K21:L21"/>
    <mergeCell ref="B20:L20"/>
    <mergeCell ref="B19:L19"/>
    <mergeCell ref="B18:L18"/>
    <mergeCell ref="B17:L17"/>
    <mergeCell ref="B16:L16"/>
    <mergeCell ref="H15:L15"/>
    <mergeCell ref="F21:I21"/>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B5AAF-022D-44CD-91C0-F4473DDC19C0}">
  <sheetPr>
    <tabColor rgb="FF00B050"/>
  </sheetPr>
  <dimension ref="A1:Y64"/>
  <sheetViews>
    <sheetView zoomScale="80" zoomScaleNormal="80" workbookViewId="0"/>
  </sheetViews>
  <sheetFormatPr baseColWidth="10" defaultColWidth="10.625" defaultRowHeight="15" x14ac:dyDescent="0.25"/>
  <cols>
    <col min="1" max="1" width="15.7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24</v>
      </c>
      <c r="I15" s="25"/>
      <c r="J15" s="25"/>
      <c r="K15" s="25"/>
      <c r="L15" s="25"/>
    </row>
    <row r="16" spans="1:12" s="4" customFormat="1" ht="43.9" customHeight="1" x14ac:dyDescent="0.25">
      <c r="A16" s="3" t="s">
        <v>5</v>
      </c>
      <c r="B16" s="25" t="s">
        <v>38</v>
      </c>
      <c r="C16" s="25"/>
      <c r="D16" s="25"/>
      <c r="E16" s="25"/>
      <c r="F16" s="25"/>
      <c r="G16" s="25"/>
      <c r="H16" s="25"/>
      <c r="I16" s="25"/>
      <c r="J16" s="25"/>
      <c r="K16" s="25"/>
      <c r="L16" s="25"/>
    </row>
    <row r="17" spans="1:14" s="4" customFormat="1" ht="43.9" customHeight="1" x14ac:dyDescent="0.25">
      <c r="A17" s="3" t="s">
        <v>41</v>
      </c>
      <c r="B17" s="25" t="s">
        <v>141</v>
      </c>
      <c r="C17" s="25"/>
      <c r="D17" s="25"/>
      <c r="E17" s="25"/>
      <c r="F17" s="25"/>
      <c r="G17" s="25"/>
      <c r="H17" s="25"/>
      <c r="I17" s="25"/>
      <c r="J17" s="25"/>
      <c r="K17" s="25"/>
      <c r="L17" s="25"/>
    </row>
    <row r="18" spans="1:14" s="4" customFormat="1" ht="43.9" customHeight="1" x14ac:dyDescent="0.25">
      <c r="A18" s="3" t="s">
        <v>43</v>
      </c>
      <c r="B18" s="25" t="s">
        <v>142</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168</v>
      </c>
      <c r="C20" s="31"/>
      <c r="D20" s="31"/>
      <c r="E20" s="31"/>
      <c r="F20" s="31"/>
      <c r="G20" s="31"/>
      <c r="H20" s="31"/>
      <c r="I20" s="31"/>
      <c r="J20" s="31"/>
      <c r="K20" s="31"/>
      <c r="L20" s="31"/>
    </row>
    <row r="21" spans="1:14" s="11" customFormat="1" ht="43.9" customHeight="1" x14ac:dyDescent="0.25">
      <c r="A21" s="10" t="s">
        <v>47</v>
      </c>
      <c r="B21" s="25" t="s">
        <v>143</v>
      </c>
      <c r="C21" s="25"/>
      <c r="D21" s="25"/>
      <c r="E21" s="21" t="s">
        <v>49</v>
      </c>
      <c r="F21" s="32" t="s">
        <v>144</v>
      </c>
      <c r="G21" s="33"/>
      <c r="H21" s="33"/>
      <c r="I21" s="34"/>
      <c r="J21" s="10" t="s">
        <v>51</v>
      </c>
      <c r="K21" s="35" t="s">
        <v>20</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3.2771643546474438E-2</v>
      </c>
      <c r="D24" s="19">
        <v>0.13533169864874739</v>
      </c>
      <c r="E24" s="14">
        <f>(C24-D24)/D24</f>
        <v>-0.75784207341154386</v>
      </c>
      <c r="F24" s="14">
        <f>ABS(E24)</f>
        <v>0.75784207341154386</v>
      </c>
      <c r="G24" s="5">
        <f>RANK(F24,$F$24:$F$56,1)</f>
        <v>12</v>
      </c>
      <c r="H24" s="19">
        <v>8.208223568692985E-2</v>
      </c>
      <c r="I24" s="14">
        <f>H24/MAX($H$24:$H$56)</f>
        <v>0.40329054448880808</v>
      </c>
      <c r="J24" s="5">
        <f>RANK(I24,$I$24:$I$56,1)</f>
        <v>28</v>
      </c>
      <c r="K24" s="19">
        <f>I24*F24</f>
        <v>0.30563054242266879</v>
      </c>
      <c r="L24" s="5">
        <f>RANK(K24,$K$24:$K$56,1)</f>
        <v>25</v>
      </c>
      <c r="M24" s="9">
        <f>IF(E24&gt;0,1,-1)</f>
        <v>-1</v>
      </c>
      <c r="N24" s="9">
        <f>K24*M24</f>
        <v>-0.30563054242266879</v>
      </c>
    </row>
    <row r="25" spans="1:14" x14ac:dyDescent="0.25">
      <c r="A25" s="5">
        <v>8</v>
      </c>
      <c r="B25" s="5" t="s">
        <v>66</v>
      </c>
      <c r="C25" s="19">
        <v>1.0624266735876176E-2</v>
      </c>
      <c r="D25" s="19">
        <v>5.6182886532239747E-2</v>
      </c>
      <c r="E25" s="14">
        <f t="shared" ref="E25:E56" si="0">(C25-D25)/D25</f>
        <v>-0.81089852459290079</v>
      </c>
      <c r="F25" s="14">
        <f t="shared" ref="F25:F56" si="1">ABS(E25)</f>
        <v>0.81089852459290079</v>
      </c>
      <c r="G25" s="5">
        <f t="shared" ref="G25:G56" si="2">RANK(F25,$F$24:$F$56,1)</f>
        <v>20</v>
      </c>
      <c r="H25" s="19">
        <v>3.2765540325213588E-2</v>
      </c>
      <c r="I25" s="14">
        <f t="shared" ref="I25:I56" si="3">H25/MAX($H$24:$H$56)</f>
        <v>0.16098529100285566</v>
      </c>
      <c r="J25" s="5">
        <f t="shared" ref="J25:J56" si="4">RANK(I25,$I$24:$I$56,1)</f>
        <v>5</v>
      </c>
      <c r="K25" s="19">
        <f t="shared" ref="K25:K56" si="5">I25*F25</f>
        <v>0.13054273495537444</v>
      </c>
      <c r="L25" s="5">
        <f t="shared" ref="L25:L56" si="6">RANK(K25,$K$24:$K$56,1)</f>
        <v>5</v>
      </c>
      <c r="M25" s="9">
        <f t="shared" ref="M25:M56" si="7">IF(E25&gt;0,1,-1)</f>
        <v>-1</v>
      </c>
      <c r="N25" s="9">
        <f t="shared" ref="N25:N56" si="8">K25*M25</f>
        <v>-0.13054273495537444</v>
      </c>
    </row>
    <row r="26" spans="1:14" x14ac:dyDescent="0.25">
      <c r="A26" s="5">
        <v>11</v>
      </c>
      <c r="B26" s="5" t="s">
        <v>145</v>
      </c>
      <c r="C26" s="19">
        <v>2.8174708004046822E-2</v>
      </c>
      <c r="D26" s="19">
        <v>9.0202914007973603E-2</v>
      </c>
      <c r="E26" s="14">
        <f t="shared" si="0"/>
        <v>-0.68765190887784089</v>
      </c>
      <c r="F26" s="14">
        <f t="shared" si="1"/>
        <v>0.68765190887784089</v>
      </c>
      <c r="G26" s="5">
        <f t="shared" si="2"/>
        <v>8</v>
      </c>
      <c r="H26" s="19">
        <v>5.7748722191183974E-2</v>
      </c>
      <c r="I26" s="14">
        <f t="shared" si="3"/>
        <v>0.28373390930583464</v>
      </c>
      <c r="J26" s="5">
        <f t="shared" si="4"/>
        <v>15</v>
      </c>
      <c r="K26" s="19">
        <f t="shared" si="5"/>
        <v>0.19511016434752937</v>
      </c>
      <c r="L26" s="5">
        <f t="shared" si="6"/>
        <v>13</v>
      </c>
      <c r="M26" s="9">
        <f t="shared" si="7"/>
        <v>-1</v>
      </c>
      <c r="N26" s="9">
        <f t="shared" si="8"/>
        <v>-0.19511016434752937</v>
      </c>
    </row>
    <row r="27" spans="1:14" x14ac:dyDescent="0.25">
      <c r="A27" s="5">
        <v>13</v>
      </c>
      <c r="B27" s="5" t="s">
        <v>68</v>
      </c>
      <c r="C27" s="19">
        <v>1.261577398743857E-2</v>
      </c>
      <c r="D27" s="19">
        <v>6.2394461748728591E-2</v>
      </c>
      <c r="E27" s="14">
        <f t="shared" si="0"/>
        <v>-0.79780618930179903</v>
      </c>
      <c r="F27" s="14">
        <f t="shared" si="1"/>
        <v>0.79780618930179903</v>
      </c>
      <c r="G27" s="5">
        <f t="shared" si="2"/>
        <v>18</v>
      </c>
      <c r="H27" s="19">
        <v>3.7251961977510593E-2</v>
      </c>
      <c r="I27" s="14">
        <f t="shared" si="3"/>
        <v>0.18302820218600391</v>
      </c>
      <c r="J27" s="5">
        <f t="shared" si="4"/>
        <v>6</v>
      </c>
      <c r="K27" s="19">
        <f t="shared" si="5"/>
        <v>0.14602103252077497</v>
      </c>
      <c r="L27" s="5">
        <f t="shared" si="6"/>
        <v>6</v>
      </c>
      <c r="M27" s="9">
        <f t="shared" si="7"/>
        <v>-1</v>
      </c>
      <c r="N27" s="9">
        <f t="shared" si="8"/>
        <v>-0.14602103252077497</v>
      </c>
    </row>
    <row r="28" spans="1:14" x14ac:dyDescent="0.25">
      <c r="A28" s="5">
        <v>15</v>
      </c>
      <c r="B28" s="5" t="s">
        <v>69</v>
      </c>
      <c r="C28" s="19">
        <v>2.9579624240173404E-2</v>
      </c>
      <c r="D28" s="19">
        <v>0.12234577635192084</v>
      </c>
      <c r="E28" s="14">
        <f t="shared" si="0"/>
        <v>-0.75822929796048488</v>
      </c>
      <c r="F28" s="14">
        <f t="shared" si="1"/>
        <v>0.75822929796048488</v>
      </c>
      <c r="G28" s="5">
        <f t="shared" si="2"/>
        <v>13</v>
      </c>
      <c r="H28" s="19">
        <v>7.5186525238028004E-2</v>
      </c>
      <c r="I28" s="14">
        <f t="shared" si="3"/>
        <v>0.36941019512574108</v>
      </c>
      <c r="J28" s="5">
        <f t="shared" si="4"/>
        <v>24</v>
      </c>
      <c r="K28" s="19">
        <f t="shared" si="5"/>
        <v>0.28009763290963641</v>
      </c>
      <c r="L28" s="5">
        <f t="shared" si="6"/>
        <v>22</v>
      </c>
      <c r="M28" s="9">
        <f t="shared" si="7"/>
        <v>-1</v>
      </c>
      <c r="N28" s="9">
        <f t="shared" si="8"/>
        <v>-0.28009763290963641</v>
      </c>
    </row>
    <row r="29" spans="1:14" x14ac:dyDescent="0.25">
      <c r="A29" s="5">
        <v>17</v>
      </c>
      <c r="B29" s="5" t="s">
        <v>70</v>
      </c>
      <c r="C29" s="19">
        <v>3.5712301697524741E-2</v>
      </c>
      <c r="D29" s="19">
        <v>0.13021972978338694</v>
      </c>
      <c r="E29" s="14">
        <f t="shared" si="0"/>
        <v>-0.72575352631333134</v>
      </c>
      <c r="F29" s="14">
        <f t="shared" si="1"/>
        <v>0.72575352631333134</v>
      </c>
      <c r="G29" s="5">
        <f t="shared" si="2"/>
        <v>11</v>
      </c>
      <c r="H29" s="19">
        <v>8.1236689779704607E-2</v>
      </c>
      <c r="I29" s="14">
        <f t="shared" si="3"/>
        <v>0.39913616606013363</v>
      </c>
      <c r="J29" s="5">
        <f t="shared" si="4"/>
        <v>26</v>
      </c>
      <c r="K29" s="19">
        <f t="shared" si="5"/>
        <v>0.28967447999732537</v>
      </c>
      <c r="L29" s="5">
        <f t="shared" si="6"/>
        <v>23</v>
      </c>
      <c r="M29" s="9">
        <f t="shared" si="7"/>
        <v>-1</v>
      </c>
      <c r="N29" s="9">
        <f t="shared" si="8"/>
        <v>-0.28967447999732537</v>
      </c>
    </row>
    <row r="30" spans="1:14" x14ac:dyDescent="0.25">
      <c r="A30" s="5">
        <v>18</v>
      </c>
      <c r="B30" s="5" t="s">
        <v>71</v>
      </c>
      <c r="C30" s="19">
        <v>1.050177479994119E-2</v>
      </c>
      <c r="D30" s="19">
        <v>0.10901558922925979</v>
      </c>
      <c r="E30" s="14">
        <f t="shared" si="0"/>
        <v>-0.90366721976013953</v>
      </c>
      <c r="F30" s="14">
        <f t="shared" si="1"/>
        <v>0.90366721976013953</v>
      </c>
      <c r="G30" s="5">
        <f t="shared" si="2"/>
        <v>27</v>
      </c>
      <c r="H30" s="19">
        <v>6.0040148586315546E-2</v>
      </c>
      <c r="I30" s="14">
        <f t="shared" si="3"/>
        <v>0.29499226004171486</v>
      </c>
      <c r="J30" s="5">
        <f t="shared" si="4"/>
        <v>17</v>
      </c>
      <c r="K30" s="19">
        <f t="shared" si="5"/>
        <v>0.26657483548265659</v>
      </c>
      <c r="L30" s="5">
        <f t="shared" si="6"/>
        <v>21</v>
      </c>
      <c r="M30" s="9">
        <f t="shared" si="7"/>
        <v>-1</v>
      </c>
      <c r="N30" s="9">
        <f t="shared" si="8"/>
        <v>-0.26657483548265659</v>
      </c>
    </row>
    <row r="31" spans="1:14" x14ac:dyDescent="0.25">
      <c r="A31" s="5">
        <v>19</v>
      </c>
      <c r="B31" s="5" t="s">
        <v>72</v>
      </c>
      <c r="C31" s="19">
        <v>3.3182583015218363E-2</v>
      </c>
      <c r="D31" s="19">
        <v>9.9664131875579307E-2</v>
      </c>
      <c r="E31" s="14">
        <f t="shared" si="0"/>
        <v>-0.6670559168002036</v>
      </c>
      <c r="F31" s="14">
        <f t="shared" si="1"/>
        <v>0.6670559168002036</v>
      </c>
      <c r="G31" s="5">
        <f t="shared" si="2"/>
        <v>6</v>
      </c>
      <c r="H31" s="19">
        <v>6.5935761733409093E-2</v>
      </c>
      <c r="I31" s="14">
        <f t="shared" si="3"/>
        <v>0.32395888133667222</v>
      </c>
      <c r="J31" s="5">
        <f t="shared" si="4"/>
        <v>20</v>
      </c>
      <c r="K31" s="19">
        <f t="shared" si="5"/>
        <v>0.21609868859560225</v>
      </c>
      <c r="L31" s="5">
        <f t="shared" si="6"/>
        <v>15</v>
      </c>
      <c r="M31" s="9">
        <f t="shared" si="7"/>
        <v>-1</v>
      </c>
      <c r="N31" s="9">
        <f t="shared" si="8"/>
        <v>-0.21609868859560225</v>
      </c>
    </row>
    <row r="32" spans="1:14" x14ac:dyDescent="0.25">
      <c r="A32" s="5">
        <v>20</v>
      </c>
      <c r="B32" s="5" t="s">
        <v>73</v>
      </c>
      <c r="C32" s="19">
        <v>3.3824104990021892E-2</v>
      </c>
      <c r="D32" s="19">
        <v>0.11750803523255006</v>
      </c>
      <c r="E32" s="14">
        <f t="shared" si="0"/>
        <v>-0.71215496095153397</v>
      </c>
      <c r="F32" s="14">
        <f t="shared" si="1"/>
        <v>0.71215496095153397</v>
      </c>
      <c r="G32" s="5">
        <f t="shared" si="2"/>
        <v>9</v>
      </c>
      <c r="H32" s="19">
        <v>7.5097565614457268E-2</v>
      </c>
      <c r="I32" s="14">
        <f t="shared" si="3"/>
        <v>0.36897311425523216</v>
      </c>
      <c r="J32" s="5">
        <f t="shared" si="4"/>
        <v>23</v>
      </c>
      <c r="K32" s="19">
        <f t="shared" si="5"/>
        <v>0.26276603377460073</v>
      </c>
      <c r="L32" s="5">
        <f t="shared" si="6"/>
        <v>20</v>
      </c>
      <c r="M32" s="9">
        <f t="shared" si="7"/>
        <v>-1</v>
      </c>
      <c r="N32" s="9">
        <f t="shared" si="8"/>
        <v>-0.26276603377460073</v>
      </c>
    </row>
    <row r="33" spans="1:14" x14ac:dyDescent="0.25">
      <c r="A33" s="5">
        <v>23</v>
      </c>
      <c r="B33" s="5" t="s">
        <v>74</v>
      </c>
      <c r="C33" s="19">
        <v>1.034698023381876E-2</v>
      </c>
      <c r="D33" s="19">
        <v>4.7934042757166138E-2</v>
      </c>
      <c r="E33" s="14">
        <f t="shared" si="0"/>
        <v>-0.78414129836207302</v>
      </c>
      <c r="F33" s="14">
        <f t="shared" si="1"/>
        <v>0.78414129836207302</v>
      </c>
      <c r="G33" s="5">
        <f t="shared" si="2"/>
        <v>16</v>
      </c>
      <c r="H33" s="19">
        <v>2.8982802184839559E-2</v>
      </c>
      <c r="I33" s="14">
        <f t="shared" si="3"/>
        <v>0.14239975283466297</v>
      </c>
      <c r="J33" s="5">
        <f t="shared" si="4"/>
        <v>3</v>
      </c>
      <c r="K33" s="19">
        <f t="shared" si="5"/>
        <v>0.11166152707421091</v>
      </c>
      <c r="L33" s="5">
        <f t="shared" si="6"/>
        <v>3</v>
      </c>
      <c r="M33" s="9">
        <f t="shared" si="7"/>
        <v>-1</v>
      </c>
      <c r="N33" s="9">
        <f t="shared" si="8"/>
        <v>-0.11166152707421091</v>
      </c>
    </row>
    <row r="34" spans="1:14" x14ac:dyDescent="0.25">
      <c r="A34" s="5">
        <v>25</v>
      </c>
      <c r="B34" s="5" t="s">
        <v>75</v>
      </c>
      <c r="C34" s="19">
        <v>2.2228728535780951E-2</v>
      </c>
      <c r="D34" s="19">
        <v>0.10087988219325965</v>
      </c>
      <c r="E34" s="14">
        <f t="shared" si="0"/>
        <v>-0.77965152166616847</v>
      </c>
      <c r="F34" s="14">
        <f t="shared" si="1"/>
        <v>0.77965152166616847</v>
      </c>
      <c r="G34" s="5">
        <f t="shared" si="2"/>
        <v>14</v>
      </c>
      <c r="H34" s="19">
        <v>6.0945978323224577E-2</v>
      </c>
      <c r="I34" s="14">
        <f t="shared" si="3"/>
        <v>0.29944282799658312</v>
      </c>
      <c r="J34" s="5">
        <f t="shared" si="4"/>
        <v>18</v>
      </c>
      <c r="K34" s="19">
        <f t="shared" si="5"/>
        <v>0.23346105649955678</v>
      </c>
      <c r="L34" s="5">
        <f t="shared" si="6"/>
        <v>17</v>
      </c>
      <c r="M34" s="9">
        <f t="shared" si="7"/>
        <v>-1</v>
      </c>
      <c r="N34" s="9">
        <f t="shared" si="8"/>
        <v>-0.23346105649955678</v>
      </c>
    </row>
    <row r="35" spans="1:14" x14ac:dyDescent="0.25">
      <c r="A35" s="5">
        <v>27</v>
      </c>
      <c r="B35" s="5" t="s">
        <v>76</v>
      </c>
      <c r="C35" s="19">
        <v>1.8696621146626381E-2</v>
      </c>
      <c r="D35" s="19">
        <v>1.1596174808469846E-2</v>
      </c>
      <c r="E35" s="14">
        <f t="shared" si="0"/>
        <v>0.61230935678637488</v>
      </c>
      <c r="F35" s="14">
        <f t="shared" si="1"/>
        <v>0.61230935678637488</v>
      </c>
      <c r="G35" s="5">
        <f t="shared" si="2"/>
        <v>4</v>
      </c>
      <c r="H35" s="19">
        <v>1.520525189400419E-2</v>
      </c>
      <c r="I35" s="14">
        <f t="shared" si="3"/>
        <v>7.4707203868216082E-2</v>
      </c>
      <c r="J35" s="5">
        <f t="shared" si="4"/>
        <v>1</v>
      </c>
      <c r="K35" s="19">
        <f t="shared" si="5"/>
        <v>4.5743919947855968E-2</v>
      </c>
      <c r="L35" s="5">
        <f t="shared" si="6"/>
        <v>1</v>
      </c>
      <c r="M35" s="9">
        <f t="shared" si="7"/>
        <v>1</v>
      </c>
      <c r="N35" s="9">
        <f t="shared" si="8"/>
        <v>4.5743919947855968E-2</v>
      </c>
    </row>
    <row r="36" spans="1:14" x14ac:dyDescent="0.25">
      <c r="A36" s="5">
        <v>41</v>
      </c>
      <c r="B36" s="5" t="s">
        <v>77</v>
      </c>
      <c r="C36" s="19">
        <v>2.9910343744625485E-2</v>
      </c>
      <c r="D36" s="19">
        <v>0.14992816732742606</v>
      </c>
      <c r="E36" s="14">
        <f t="shared" si="0"/>
        <v>-0.80050217195475559</v>
      </c>
      <c r="F36" s="14">
        <f t="shared" si="1"/>
        <v>0.80050217195475559</v>
      </c>
      <c r="G36" s="5">
        <f t="shared" si="2"/>
        <v>19</v>
      </c>
      <c r="H36" s="19">
        <v>8.9466412895971278E-2</v>
      </c>
      <c r="I36" s="14">
        <f t="shared" si="3"/>
        <v>0.43957085316113087</v>
      </c>
      <c r="J36" s="5">
        <f t="shared" si="4"/>
        <v>30</v>
      </c>
      <c r="K36" s="19">
        <f t="shared" si="5"/>
        <v>0.3518774226834902</v>
      </c>
      <c r="L36" s="5">
        <f t="shared" si="6"/>
        <v>28</v>
      </c>
      <c r="M36" s="9">
        <f t="shared" si="7"/>
        <v>-1</v>
      </c>
      <c r="N36" s="9">
        <f t="shared" si="8"/>
        <v>-0.3518774226834902</v>
      </c>
    </row>
    <row r="37" spans="1:14" x14ac:dyDescent="0.25">
      <c r="A37" s="5">
        <v>44</v>
      </c>
      <c r="B37" s="5" t="s">
        <v>78</v>
      </c>
      <c r="C37" s="19">
        <v>1.0780811018851326E-2</v>
      </c>
      <c r="D37" s="19">
        <v>5.2021369473860393E-2</v>
      </c>
      <c r="E37" s="14">
        <f t="shared" si="0"/>
        <v>-0.79276187597736258</v>
      </c>
      <c r="F37" s="14">
        <f t="shared" si="1"/>
        <v>0.79276187597736258</v>
      </c>
      <c r="G37" s="5">
        <f t="shared" si="2"/>
        <v>17</v>
      </c>
      <c r="H37" s="19">
        <v>3.0908045253793689E-2</v>
      </c>
      <c r="I37" s="14">
        <f t="shared" si="3"/>
        <v>0.15185895334320185</v>
      </c>
      <c r="J37" s="5">
        <f t="shared" si="4"/>
        <v>4</v>
      </c>
      <c r="K37" s="19">
        <f t="shared" si="5"/>
        <v>0.12038798873631547</v>
      </c>
      <c r="L37" s="5">
        <f t="shared" si="6"/>
        <v>4</v>
      </c>
      <c r="M37" s="9">
        <f t="shared" si="7"/>
        <v>-1</v>
      </c>
      <c r="N37" s="9">
        <f t="shared" si="8"/>
        <v>-0.12038798873631547</v>
      </c>
    </row>
    <row r="38" spans="1:14" x14ac:dyDescent="0.25">
      <c r="A38" s="5">
        <v>47</v>
      </c>
      <c r="B38" s="5" t="s">
        <v>79</v>
      </c>
      <c r="C38" s="19">
        <v>1.3296320317220655E-2</v>
      </c>
      <c r="D38" s="19">
        <v>7.4250515298576181E-2</v>
      </c>
      <c r="E38" s="14">
        <f t="shared" si="0"/>
        <v>-0.82092622167329765</v>
      </c>
      <c r="F38" s="14">
        <f t="shared" si="1"/>
        <v>0.82092622167329765</v>
      </c>
      <c r="G38" s="5">
        <f t="shared" si="2"/>
        <v>23</v>
      </c>
      <c r="H38" s="19">
        <v>4.3694802910518228E-2</v>
      </c>
      <c r="I38" s="14">
        <f t="shared" si="3"/>
        <v>0.21468349040010368</v>
      </c>
      <c r="J38" s="5">
        <f t="shared" si="4"/>
        <v>9</v>
      </c>
      <c r="K38" s="19">
        <f t="shared" si="5"/>
        <v>0.17623930662979279</v>
      </c>
      <c r="L38" s="5">
        <f t="shared" si="6"/>
        <v>9</v>
      </c>
      <c r="M38" s="9">
        <f t="shared" si="7"/>
        <v>-1</v>
      </c>
      <c r="N38" s="9">
        <f t="shared" si="8"/>
        <v>-0.17623930662979279</v>
      </c>
    </row>
    <row r="39" spans="1:14" x14ac:dyDescent="0.25">
      <c r="A39" s="5">
        <v>50</v>
      </c>
      <c r="B39" s="5" t="s">
        <v>80</v>
      </c>
      <c r="C39" s="19">
        <v>3.5176174004807416E-2</v>
      </c>
      <c r="D39" s="19">
        <v>0.12766278455744537</v>
      </c>
      <c r="E39" s="14">
        <f t="shared" si="0"/>
        <v>-0.72446023226934297</v>
      </c>
      <c r="F39" s="14">
        <f t="shared" si="1"/>
        <v>0.72446023226934297</v>
      </c>
      <c r="G39" s="5">
        <f t="shared" si="2"/>
        <v>10</v>
      </c>
      <c r="H39" s="19">
        <v>8.1656697744816986E-2</v>
      </c>
      <c r="I39" s="14">
        <f t="shared" si="3"/>
        <v>0.40119977019472203</v>
      </c>
      <c r="J39" s="5">
        <f t="shared" si="4"/>
        <v>27</v>
      </c>
      <c r="K39" s="19">
        <f t="shared" si="5"/>
        <v>0.29065327870167534</v>
      </c>
      <c r="L39" s="5">
        <f t="shared" si="6"/>
        <v>24</v>
      </c>
      <c r="M39" s="9">
        <f t="shared" si="7"/>
        <v>-1</v>
      </c>
      <c r="N39" s="9">
        <f t="shared" si="8"/>
        <v>-0.29065327870167534</v>
      </c>
    </row>
    <row r="40" spans="1:14" x14ac:dyDescent="0.25">
      <c r="A40" s="5">
        <v>52</v>
      </c>
      <c r="B40" s="5" t="s">
        <v>81</v>
      </c>
      <c r="C40" s="19">
        <v>3.3556588214677649E-2</v>
      </c>
      <c r="D40" s="19">
        <v>7.7554534639930076E-2</v>
      </c>
      <c r="E40" s="14">
        <f t="shared" si="0"/>
        <v>-0.56731623275835441</v>
      </c>
      <c r="F40" s="14">
        <f t="shared" si="1"/>
        <v>0.56731623275835441</v>
      </c>
      <c r="G40" s="5">
        <f t="shared" si="2"/>
        <v>1</v>
      </c>
      <c r="H40" s="19">
        <v>5.4939228269938148E-2</v>
      </c>
      <c r="I40" s="14">
        <f t="shared" si="3"/>
        <v>0.2699301632972736</v>
      </c>
      <c r="J40" s="5">
        <f t="shared" si="4"/>
        <v>12</v>
      </c>
      <c r="K40" s="19">
        <f t="shared" si="5"/>
        <v>0.15313576334965667</v>
      </c>
      <c r="L40" s="5">
        <f t="shared" si="6"/>
        <v>7</v>
      </c>
      <c r="M40" s="9">
        <f t="shared" si="7"/>
        <v>-1</v>
      </c>
      <c r="N40" s="9">
        <f t="shared" si="8"/>
        <v>-0.15313576334965667</v>
      </c>
    </row>
    <row r="41" spans="1:14" ht="13.9" customHeight="1" x14ac:dyDescent="0.25">
      <c r="A41" s="5">
        <v>54</v>
      </c>
      <c r="B41" s="5" t="s">
        <v>82</v>
      </c>
      <c r="C41" s="19">
        <v>2.7965947645203649E-2</v>
      </c>
      <c r="D41" s="19">
        <v>8.6921936199298833E-2</v>
      </c>
      <c r="E41" s="14">
        <f t="shared" si="0"/>
        <v>-0.67826363668335732</v>
      </c>
      <c r="F41" s="14">
        <f t="shared" si="1"/>
        <v>0.67826363668335732</v>
      </c>
      <c r="G41" s="5">
        <f t="shared" si="2"/>
        <v>7</v>
      </c>
      <c r="H41" s="19">
        <v>5.6922080786663151E-2</v>
      </c>
      <c r="I41" s="14">
        <f t="shared" si="3"/>
        <v>0.27967241342507271</v>
      </c>
      <c r="J41" s="5">
        <f t="shared" si="4"/>
        <v>13</v>
      </c>
      <c r="K41" s="19">
        <f t="shared" si="5"/>
        <v>0.18969162820970123</v>
      </c>
      <c r="L41" s="5">
        <f t="shared" si="6"/>
        <v>12</v>
      </c>
      <c r="M41" s="9">
        <f t="shared" si="7"/>
        <v>-1</v>
      </c>
      <c r="N41" s="9">
        <f t="shared" si="8"/>
        <v>-0.18969162820970123</v>
      </c>
    </row>
    <row r="42" spans="1:14" x14ac:dyDescent="0.25">
      <c r="A42" s="5">
        <v>63</v>
      </c>
      <c r="B42" s="5" t="s">
        <v>83</v>
      </c>
      <c r="C42" s="19">
        <v>7.2845149423612756E-3</v>
      </c>
      <c r="D42" s="19">
        <v>0.15005765373011737</v>
      </c>
      <c r="E42" s="14">
        <f t="shared" si="0"/>
        <v>-0.95145522563305795</v>
      </c>
      <c r="F42" s="14">
        <f t="shared" si="1"/>
        <v>0.95145522563305795</v>
      </c>
      <c r="G42" s="5">
        <f t="shared" si="2"/>
        <v>29</v>
      </c>
      <c r="H42" s="19">
        <v>7.5787575006015628E-2</v>
      </c>
      <c r="I42" s="14">
        <f t="shared" si="3"/>
        <v>0.37236330289830627</v>
      </c>
      <c r="J42" s="5">
        <f t="shared" si="4"/>
        <v>25</v>
      </c>
      <c r="K42" s="19">
        <f t="shared" si="5"/>
        <v>0.35428701037657867</v>
      </c>
      <c r="L42" s="5">
        <f t="shared" si="6"/>
        <v>29</v>
      </c>
      <c r="M42" s="9">
        <f t="shared" si="7"/>
        <v>-1</v>
      </c>
      <c r="N42" s="9">
        <f t="shared" si="8"/>
        <v>-0.35428701037657867</v>
      </c>
    </row>
    <row r="43" spans="1:14" x14ac:dyDescent="0.25">
      <c r="A43" s="5">
        <v>66</v>
      </c>
      <c r="B43" s="5" t="s">
        <v>84</v>
      </c>
      <c r="C43" s="19">
        <v>2.3043888132397612E-2</v>
      </c>
      <c r="D43" s="19">
        <v>0.15959698292312283</v>
      </c>
      <c r="E43" s="14">
        <f t="shared" si="0"/>
        <v>-0.85561200650329494</v>
      </c>
      <c r="F43" s="14">
        <f t="shared" si="1"/>
        <v>0.85561200650329494</v>
      </c>
      <c r="G43" s="5">
        <f t="shared" si="2"/>
        <v>25</v>
      </c>
      <c r="H43" s="19">
        <v>8.7942142864209635E-2</v>
      </c>
      <c r="I43" s="14">
        <f t="shared" si="3"/>
        <v>0.432081733427578</v>
      </c>
      <c r="J43" s="5">
        <f t="shared" si="4"/>
        <v>29</v>
      </c>
      <c r="K43" s="19">
        <f t="shared" si="5"/>
        <v>0.36969431891139182</v>
      </c>
      <c r="L43" s="5">
        <f t="shared" si="6"/>
        <v>30</v>
      </c>
      <c r="M43" s="9">
        <f t="shared" si="7"/>
        <v>-1</v>
      </c>
      <c r="N43" s="9">
        <f t="shared" si="8"/>
        <v>-0.36969431891139182</v>
      </c>
    </row>
    <row r="44" spans="1:14" x14ac:dyDescent="0.25">
      <c r="A44" s="5">
        <v>68</v>
      </c>
      <c r="B44" s="5" t="s">
        <v>85</v>
      </c>
      <c r="C44" s="19">
        <v>2.1485527259315094E-2</v>
      </c>
      <c r="D44" s="19">
        <v>9.7845424926686492E-2</v>
      </c>
      <c r="E44" s="14">
        <f t="shared" si="0"/>
        <v>-0.78041357298602609</v>
      </c>
      <c r="F44" s="14">
        <f t="shared" si="1"/>
        <v>0.78041357298602609</v>
      </c>
      <c r="G44" s="5">
        <f t="shared" si="2"/>
        <v>15</v>
      </c>
      <c r="H44" s="19">
        <v>5.8717427883071584E-2</v>
      </c>
      <c r="I44" s="14">
        <f t="shared" si="3"/>
        <v>0.28849340254650147</v>
      </c>
      <c r="J44" s="5">
        <f t="shared" si="4"/>
        <v>16</v>
      </c>
      <c r="K44" s="19">
        <f t="shared" si="5"/>
        <v>0.22514416706421111</v>
      </c>
      <c r="L44" s="5">
        <f t="shared" si="6"/>
        <v>16</v>
      </c>
      <c r="M44" s="9">
        <f t="shared" si="7"/>
        <v>-1</v>
      </c>
      <c r="N44" s="9">
        <f t="shared" si="8"/>
        <v>-0.22514416706421111</v>
      </c>
    </row>
    <row r="45" spans="1:14" x14ac:dyDescent="0.25">
      <c r="A45" s="5">
        <v>70</v>
      </c>
      <c r="B45" s="5" t="s">
        <v>86</v>
      </c>
      <c r="C45" s="19">
        <v>1.331779590477776E-2</v>
      </c>
      <c r="D45" s="19">
        <v>7.7419069422785536E-2</v>
      </c>
      <c r="E45" s="14">
        <f t="shared" si="0"/>
        <v>-0.82797783538252989</v>
      </c>
      <c r="F45" s="14">
        <f t="shared" si="1"/>
        <v>0.82797783538252989</v>
      </c>
      <c r="G45" s="5">
        <f t="shared" si="2"/>
        <v>24</v>
      </c>
      <c r="H45" s="19">
        <v>4.5423826458824965E-2</v>
      </c>
      <c r="I45" s="14">
        <f t="shared" si="3"/>
        <v>0.22317861534882175</v>
      </c>
      <c r="J45" s="5">
        <f t="shared" si="4"/>
        <v>10</v>
      </c>
      <c r="K45" s="19">
        <f t="shared" si="5"/>
        <v>0.18478694684018768</v>
      </c>
      <c r="L45" s="5">
        <f t="shared" si="6"/>
        <v>11</v>
      </c>
      <c r="M45" s="9">
        <f t="shared" si="7"/>
        <v>-1</v>
      </c>
      <c r="N45" s="9">
        <f t="shared" si="8"/>
        <v>-0.18478694684018768</v>
      </c>
    </row>
    <row r="46" spans="1:14" x14ac:dyDescent="0.25">
      <c r="A46" s="5">
        <v>73</v>
      </c>
      <c r="B46" s="5" t="s">
        <v>87</v>
      </c>
      <c r="C46" s="19">
        <v>3.0759198538322888E-2</v>
      </c>
      <c r="D46" s="19">
        <v>0.16934104177975851</v>
      </c>
      <c r="E46" s="14">
        <f t="shared" si="0"/>
        <v>-0.81835945843342772</v>
      </c>
      <c r="F46" s="14">
        <f t="shared" si="1"/>
        <v>0.81835945843342772</v>
      </c>
      <c r="G46" s="5">
        <f t="shared" si="2"/>
        <v>22</v>
      </c>
      <c r="H46" s="19">
        <v>9.9058321952026129E-2</v>
      </c>
      <c r="I46" s="14">
        <f t="shared" si="3"/>
        <v>0.48669830033079237</v>
      </c>
      <c r="J46" s="5">
        <f t="shared" si="4"/>
        <v>31</v>
      </c>
      <c r="K46" s="19">
        <f t="shared" si="5"/>
        <v>0.39829415747917701</v>
      </c>
      <c r="L46" s="5">
        <f t="shared" si="6"/>
        <v>32</v>
      </c>
      <c r="M46" s="9">
        <f t="shared" si="7"/>
        <v>-1</v>
      </c>
      <c r="N46" s="9">
        <f t="shared" si="8"/>
        <v>-0.39829415747917701</v>
      </c>
    </row>
    <row r="47" spans="1:14" x14ac:dyDescent="0.25">
      <c r="A47" s="5">
        <v>76</v>
      </c>
      <c r="B47" s="5" t="s">
        <v>88</v>
      </c>
      <c r="C47" s="19">
        <v>2.0270675207377822E-2</v>
      </c>
      <c r="D47" s="19">
        <v>0.10743012360377799</v>
      </c>
      <c r="E47" s="14">
        <f t="shared" si="0"/>
        <v>-0.81131293042033725</v>
      </c>
      <c r="F47" s="14">
        <f t="shared" si="1"/>
        <v>0.81131293042033725</v>
      </c>
      <c r="G47" s="5">
        <f t="shared" si="2"/>
        <v>21</v>
      </c>
      <c r="H47" s="19">
        <v>6.1416573262294834E-2</v>
      </c>
      <c r="I47" s="14">
        <f t="shared" si="3"/>
        <v>0.30175497858097006</v>
      </c>
      <c r="J47" s="5">
        <f t="shared" si="4"/>
        <v>19</v>
      </c>
      <c r="K47" s="19">
        <f t="shared" si="5"/>
        <v>0.24481771594145291</v>
      </c>
      <c r="L47" s="5">
        <f t="shared" si="6"/>
        <v>18</v>
      </c>
      <c r="M47" s="9">
        <f t="shared" si="7"/>
        <v>-1</v>
      </c>
      <c r="N47" s="9">
        <f t="shared" si="8"/>
        <v>-0.24481771594145291</v>
      </c>
    </row>
    <row r="48" spans="1:14" x14ac:dyDescent="0.25">
      <c r="A48" s="5">
        <v>81</v>
      </c>
      <c r="B48" s="5" t="s">
        <v>89</v>
      </c>
      <c r="C48" s="19">
        <v>1.4289899184761251E-2</v>
      </c>
      <c r="D48" s="19">
        <v>0.1360261742996442</v>
      </c>
      <c r="E48" s="14">
        <f t="shared" si="0"/>
        <v>-0.89494743009324906</v>
      </c>
      <c r="F48" s="14">
        <f t="shared" si="1"/>
        <v>0.89494743009324906</v>
      </c>
      <c r="G48" s="5">
        <f t="shared" si="2"/>
        <v>26</v>
      </c>
      <c r="H48" s="19">
        <v>7.5097089808967316E-2</v>
      </c>
      <c r="I48" s="14">
        <f t="shared" si="3"/>
        <v>0.36897077650390864</v>
      </c>
      <c r="J48" s="5">
        <f t="shared" si="4"/>
        <v>22</v>
      </c>
      <c r="K48" s="19">
        <f t="shared" si="5"/>
        <v>0.33020944821168358</v>
      </c>
      <c r="L48" s="5">
        <f t="shared" si="6"/>
        <v>27</v>
      </c>
      <c r="M48" s="9">
        <f t="shared" si="7"/>
        <v>-1</v>
      </c>
      <c r="N48" s="9">
        <f t="shared" si="8"/>
        <v>-0.33020944821168358</v>
      </c>
    </row>
    <row r="49" spans="1:25" x14ac:dyDescent="0.25">
      <c r="A49" s="5">
        <v>85</v>
      </c>
      <c r="B49" s="5" t="s">
        <v>90</v>
      </c>
      <c r="C49" s="19">
        <v>3.3378473745446224E-2</v>
      </c>
      <c r="D49" s="19">
        <v>8.04657547214465E-2</v>
      </c>
      <c r="E49" s="14">
        <f t="shared" si="0"/>
        <v>-0.58518410892938688</v>
      </c>
      <c r="F49" s="14">
        <f t="shared" si="1"/>
        <v>0.58518410892938688</v>
      </c>
      <c r="G49" s="5">
        <f t="shared" si="2"/>
        <v>3</v>
      </c>
      <c r="H49" s="19">
        <v>5.7009021677680495E-2</v>
      </c>
      <c r="I49" s="14">
        <f t="shared" si="3"/>
        <v>0.28009957575786371</v>
      </c>
      <c r="J49" s="5">
        <f t="shared" si="4"/>
        <v>14</v>
      </c>
      <c r="K49" s="19">
        <f t="shared" si="5"/>
        <v>0.16390982065136478</v>
      </c>
      <c r="L49" s="5">
        <f t="shared" si="6"/>
        <v>8</v>
      </c>
      <c r="M49" s="9">
        <f t="shared" si="7"/>
        <v>-1</v>
      </c>
      <c r="N49" s="9">
        <f t="shared" si="8"/>
        <v>-0.16390982065136478</v>
      </c>
    </row>
    <row r="50" spans="1:25" x14ac:dyDescent="0.25">
      <c r="A50" s="5">
        <v>86</v>
      </c>
      <c r="B50" s="5" t="s">
        <v>91</v>
      </c>
      <c r="C50" s="19">
        <v>1.1578563447633052E-2</v>
      </c>
      <c r="D50" s="19">
        <v>0.12771985230940716</v>
      </c>
      <c r="E50" s="14">
        <f t="shared" si="0"/>
        <v>-0.90934405859174139</v>
      </c>
      <c r="F50" s="14">
        <f t="shared" si="1"/>
        <v>0.90934405859174139</v>
      </c>
      <c r="G50" s="5">
        <f t="shared" si="2"/>
        <v>28</v>
      </c>
      <c r="H50" s="19">
        <v>6.9568242097482511E-2</v>
      </c>
      <c r="I50" s="14">
        <f t="shared" si="3"/>
        <v>0.34180616548545595</v>
      </c>
      <c r="J50" s="5">
        <f t="shared" si="4"/>
        <v>21</v>
      </c>
      <c r="K50" s="19">
        <f t="shared" si="5"/>
        <v>0.3108194057742249</v>
      </c>
      <c r="L50" s="5">
        <f t="shared" si="6"/>
        <v>26</v>
      </c>
      <c r="M50" s="9">
        <f t="shared" si="7"/>
        <v>-1</v>
      </c>
      <c r="N50" s="9">
        <f t="shared" si="8"/>
        <v>-0.3108194057742249</v>
      </c>
    </row>
    <row r="51" spans="1:25" ht="13.9" customHeight="1" x14ac:dyDescent="0.25">
      <c r="A51" s="5">
        <v>88</v>
      </c>
      <c r="B51" s="5" t="s">
        <v>146</v>
      </c>
      <c r="C51" s="19">
        <v>0</v>
      </c>
      <c r="D51" s="19">
        <v>0.10899578549629414</v>
      </c>
      <c r="E51" s="14">
        <f t="shared" si="0"/>
        <v>-1</v>
      </c>
      <c r="F51" s="14">
        <f t="shared" si="1"/>
        <v>1</v>
      </c>
      <c r="G51" s="5">
        <f t="shared" si="2"/>
        <v>30</v>
      </c>
      <c r="H51" s="19">
        <v>5.1858254105445117E-2</v>
      </c>
      <c r="I51" s="14">
        <f t="shared" si="3"/>
        <v>0.25479256698357822</v>
      </c>
      <c r="J51" s="5">
        <f t="shared" si="4"/>
        <v>11</v>
      </c>
      <c r="K51" s="19">
        <f t="shared" si="5"/>
        <v>0.25479256698357822</v>
      </c>
      <c r="L51" s="5">
        <f t="shared" si="6"/>
        <v>19</v>
      </c>
      <c r="M51" s="9">
        <f t="shared" si="7"/>
        <v>-1</v>
      </c>
      <c r="N51" s="9">
        <f t="shared" si="8"/>
        <v>-0.25479256698357822</v>
      </c>
    </row>
    <row r="52" spans="1:25" x14ac:dyDescent="0.25">
      <c r="A52" s="5">
        <v>91</v>
      </c>
      <c r="B52" s="5" t="s">
        <v>93</v>
      </c>
      <c r="C52" s="19">
        <v>0</v>
      </c>
      <c r="D52" s="19">
        <v>7.8750492190576199E-2</v>
      </c>
      <c r="E52" s="14">
        <f t="shared" si="0"/>
        <v>-1</v>
      </c>
      <c r="F52" s="14">
        <f t="shared" si="1"/>
        <v>1</v>
      </c>
      <c r="G52" s="5">
        <f t="shared" si="2"/>
        <v>30</v>
      </c>
      <c r="H52" s="19">
        <v>4.0472721385785983E-2</v>
      </c>
      <c r="I52" s="14">
        <f t="shared" si="3"/>
        <v>0.19885259834871297</v>
      </c>
      <c r="J52" s="5">
        <f t="shared" si="4"/>
        <v>8</v>
      </c>
      <c r="K52" s="19">
        <f t="shared" si="5"/>
        <v>0.19885259834871297</v>
      </c>
      <c r="L52" s="5">
        <f t="shared" si="6"/>
        <v>14</v>
      </c>
      <c r="M52" s="9">
        <f t="shared" si="7"/>
        <v>-1</v>
      </c>
      <c r="N52" s="9">
        <f t="shared" si="8"/>
        <v>-0.19885259834871297</v>
      </c>
    </row>
    <row r="53" spans="1:25" x14ac:dyDescent="0.25">
      <c r="A53" s="5">
        <v>94</v>
      </c>
      <c r="B53" s="5" t="s">
        <v>94</v>
      </c>
      <c r="C53" s="19">
        <v>0</v>
      </c>
      <c r="D53" s="19">
        <v>3.9996800255979521E-2</v>
      </c>
      <c r="E53" s="14">
        <f t="shared" si="0"/>
        <v>-1</v>
      </c>
      <c r="F53" s="14">
        <f t="shared" si="1"/>
        <v>1</v>
      </c>
      <c r="G53" s="5">
        <f t="shared" si="2"/>
        <v>30</v>
      </c>
      <c r="H53" s="19">
        <v>2.0756361824899334E-2</v>
      </c>
      <c r="I53" s="14">
        <f t="shared" si="3"/>
        <v>0.10198119473618665</v>
      </c>
      <c r="J53" s="5">
        <f t="shared" si="4"/>
        <v>2</v>
      </c>
      <c r="K53" s="19">
        <f t="shared" si="5"/>
        <v>0.10198119473618665</v>
      </c>
      <c r="L53" s="5">
        <f t="shared" si="6"/>
        <v>2</v>
      </c>
      <c r="M53" s="9">
        <f t="shared" si="7"/>
        <v>-1</v>
      </c>
      <c r="N53" s="9">
        <f t="shared" si="8"/>
        <v>-0.10198119473618665</v>
      </c>
    </row>
    <row r="54" spans="1:25" x14ac:dyDescent="0.25">
      <c r="A54" s="5">
        <v>95</v>
      </c>
      <c r="B54" s="5" t="s">
        <v>95</v>
      </c>
      <c r="C54" s="19">
        <v>7.4515648286140088E-2</v>
      </c>
      <c r="D54" s="19">
        <v>0.1784479489638866</v>
      </c>
      <c r="E54" s="14">
        <f t="shared" si="0"/>
        <v>-0.58242362146050675</v>
      </c>
      <c r="F54" s="14">
        <f t="shared" si="1"/>
        <v>0.58242362146050675</v>
      </c>
      <c r="G54" s="5">
        <f t="shared" si="2"/>
        <v>2</v>
      </c>
      <c r="H54" s="19">
        <v>0.12927336616093357</v>
      </c>
      <c r="I54" s="14">
        <f t="shared" si="3"/>
        <v>0.63515236629020688</v>
      </c>
      <c r="J54" s="5">
        <f t="shared" si="4"/>
        <v>32</v>
      </c>
      <c r="K54" s="19">
        <f t="shared" si="5"/>
        <v>0.36992774135395257</v>
      </c>
      <c r="L54" s="5">
        <f t="shared" si="6"/>
        <v>31</v>
      </c>
      <c r="M54" s="9">
        <f t="shared" si="7"/>
        <v>-1</v>
      </c>
      <c r="N54" s="9">
        <f t="shared" si="8"/>
        <v>-0.36992774135395257</v>
      </c>
    </row>
    <row r="55" spans="1:25" x14ac:dyDescent="0.25">
      <c r="A55" s="5">
        <v>97</v>
      </c>
      <c r="B55" s="5" t="s">
        <v>96</v>
      </c>
      <c r="C55" s="19">
        <v>0.1069747539580659</v>
      </c>
      <c r="D55" s="19">
        <v>0.29112081513828242</v>
      </c>
      <c r="E55" s="14">
        <f t="shared" si="0"/>
        <v>-0.63254172015404375</v>
      </c>
      <c r="F55" s="14">
        <f t="shared" si="1"/>
        <v>0.63254172015404375</v>
      </c>
      <c r="G55" s="5">
        <f t="shared" si="2"/>
        <v>5</v>
      </c>
      <c r="H55" s="19">
        <v>0.20353126749096831</v>
      </c>
      <c r="I55" s="14">
        <f t="shared" si="3"/>
        <v>1</v>
      </c>
      <c r="J55" s="5">
        <f t="shared" si="4"/>
        <v>33</v>
      </c>
      <c r="K55" s="19">
        <f t="shared" si="5"/>
        <v>0.63254172015404375</v>
      </c>
      <c r="L55" s="5">
        <f t="shared" si="6"/>
        <v>33</v>
      </c>
      <c r="M55" s="9">
        <f t="shared" si="7"/>
        <v>-1</v>
      </c>
      <c r="N55" s="9">
        <f t="shared" si="8"/>
        <v>-0.63254172015404375</v>
      </c>
    </row>
    <row r="56" spans="1:25" x14ac:dyDescent="0.25">
      <c r="A56" s="5">
        <v>99</v>
      </c>
      <c r="B56" s="5" t="s">
        <v>97</v>
      </c>
      <c r="C56" s="19">
        <v>0</v>
      </c>
      <c r="D56" s="19">
        <v>7.1092153203590164E-2</v>
      </c>
      <c r="E56" s="14">
        <f t="shared" si="0"/>
        <v>-1</v>
      </c>
      <c r="F56" s="14">
        <f t="shared" si="1"/>
        <v>1</v>
      </c>
      <c r="G56" s="5">
        <f t="shared" si="2"/>
        <v>30</v>
      </c>
      <c r="H56" s="19">
        <v>3.7341996676562295E-2</v>
      </c>
      <c r="I56" s="14">
        <f t="shared" si="3"/>
        <v>0.18347056517111968</v>
      </c>
      <c r="J56" s="5">
        <f t="shared" si="4"/>
        <v>7</v>
      </c>
      <c r="K56" s="19">
        <f t="shared" si="5"/>
        <v>0.18347056517111968</v>
      </c>
      <c r="L56" s="5">
        <f t="shared" si="6"/>
        <v>10</v>
      </c>
      <c r="M56" s="9">
        <f t="shared" si="7"/>
        <v>-1</v>
      </c>
      <c r="N56" s="9">
        <f t="shared" si="8"/>
        <v>-0.18347056517111968</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2.3813461651058389E-2</v>
      </c>
      <c r="D58" s="22">
        <f>AVERAGE(D24:D56)</f>
        <v>0.10684608192821737</v>
      </c>
      <c r="E58" s="22">
        <f>AVERAGE(E24:E56)</f>
        <v>-0.75170743700350673</v>
      </c>
      <c r="F58" s="22">
        <f>AVERAGE(F24:F56)</f>
        <v>0.78881709499055963</v>
      </c>
      <c r="G58" s="20" t="s">
        <v>100</v>
      </c>
      <c r="H58" s="22">
        <f>AVERAGE(H24:H56)</f>
        <v>6.4949110304596672E-2</v>
      </c>
      <c r="I58" s="22">
        <f>AVERAGE(I24:I56)</f>
        <v>0.31911121620405963</v>
      </c>
      <c r="J58" s="20" t="s">
        <v>100</v>
      </c>
      <c r="K58" s="22">
        <f>AVERAGE(K24:K56)</f>
        <v>0.24511810347988761</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2.1098341457917745E-2</v>
      </c>
      <c r="D59" s="22">
        <f>_xlfn.STDEV.S(D24:D56)</f>
        <v>5.1201230183039181E-2</v>
      </c>
      <c r="E59" s="22">
        <f>_xlfn.STDEV.S(E24:E56)</f>
        <v>0.27280714092635128</v>
      </c>
      <c r="F59" s="22">
        <f>_xlfn.STDEV.S(F24:F56)</f>
        <v>0.12437398063593526</v>
      </c>
      <c r="G59" s="20" t="s">
        <v>100</v>
      </c>
      <c r="H59" s="22">
        <f>_xlfn.STDEV.S(H24:H56)</f>
        <v>3.4615595651451905E-2</v>
      </c>
      <c r="I59" s="22">
        <f>_xlfn.STDEV.S(I24:I56)</f>
        <v>0.17007507533449587</v>
      </c>
      <c r="J59" s="20" t="s">
        <v>100</v>
      </c>
      <c r="K59" s="22">
        <f>_xlfn.STDEV.S(K24:K56)</f>
        <v>0.11211371264726451</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4.4514001227489064E-4</v>
      </c>
      <c r="D60" s="22">
        <f>_xlfn.VAR.S(D24:D56)</f>
        <v>2.6215659722565628E-3</v>
      </c>
      <c r="E60" s="22">
        <f>_xlfn.VAR.S(E24:E56)</f>
        <v>7.4423736140410091E-2</v>
      </c>
      <c r="F60" s="22">
        <f>_xlfn.VAR.S(F24:F56)</f>
        <v>1.5468887059227998E-2</v>
      </c>
      <c r="G60" s="20" t="s">
        <v>100</v>
      </c>
      <c r="H60" s="22">
        <f>_xlfn.VAR.S(H24:H56)</f>
        <v>1.1982394623048162E-3</v>
      </c>
      <c r="I60" s="22">
        <f>_xlfn.VAR.S(I24:I56)</f>
        <v>2.8925531250034442E-2</v>
      </c>
      <c r="J60" s="20" t="s">
        <v>100</v>
      </c>
      <c r="K60" s="22">
        <f>_xlfn.VAR.S(K24:K56)</f>
        <v>1.2569484563553397E-2</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0.1069747539580659</v>
      </c>
      <c r="D61" s="22">
        <f>MAX(D24:D56)</f>
        <v>0.29112081513828242</v>
      </c>
      <c r="E61" s="22">
        <f>MAX(E24:E56)</f>
        <v>0.61230935678637488</v>
      </c>
      <c r="F61" s="22">
        <f>MAX(F24:F56)</f>
        <v>1</v>
      </c>
      <c r="G61" s="20" t="s">
        <v>100</v>
      </c>
      <c r="H61" s="22">
        <f>MAX(H24:H56)</f>
        <v>0.20353126749096831</v>
      </c>
      <c r="I61" s="22">
        <f>MAX(I24:I56)</f>
        <v>1</v>
      </c>
      <c r="J61" s="20" t="s">
        <v>100</v>
      </c>
      <c r="K61" s="22">
        <f>MAX(K24:K56)</f>
        <v>0.63254172015404375</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0</v>
      </c>
      <c r="D62" s="22">
        <f>MIN(D24:D56)</f>
        <v>1.1596174808469846E-2</v>
      </c>
      <c r="E62" s="22">
        <f>MIN(E24:E56)</f>
        <v>-1</v>
      </c>
      <c r="F62" s="22">
        <f>MIN(F24:F56)</f>
        <v>0.56731623275835441</v>
      </c>
      <c r="G62" s="20" t="s">
        <v>100</v>
      </c>
      <c r="H62" s="22">
        <f>MIN(H24:H56)</f>
        <v>1.520525189400419E-2</v>
      </c>
      <c r="I62" s="22">
        <f>MIN(I24:I56)</f>
        <v>7.4707203868216082E-2</v>
      </c>
      <c r="J62" s="20" t="s">
        <v>100</v>
      </c>
      <c r="K62" s="22">
        <f>MIN(K24:K56)</f>
        <v>4.5743919947855968E-2</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43.9" customHeight="1" x14ac:dyDescent="0.25">
      <c r="A64" s="30"/>
      <c r="B64" s="30"/>
      <c r="C64" s="30"/>
      <c r="D64" s="30"/>
      <c r="E64" s="30"/>
      <c r="F64" s="30"/>
      <c r="G64" s="30"/>
      <c r="H64" s="30"/>
      <c r="I64" s="30"/>
      <c r="J64" s="30"/>
      <c r="K64" s="30"/>
      <c r="L64" s="30"/>
    </row>
  </sheetData>
  <mergeCells count="20">
    <mergeCell ref="A14:L14"/>
    <mergeCell ref="H15:L15"/>
    <mergeCell ref="B16:L16"/>
    <mergeCell ref="B17:L17"/>
    <mergeCell ref="B18:L18"/>
    <mergeCell ref="A22:L22"/>
    <mergeCell ref="A63:L63"/>
    <mergeCell ref="A64:L64"/>
    <mergeCell ref="B15:F15"/>
    <mergeCell ref="B21:D21"/>
    <mergeCell ref="K21:L21"/>
    <mergeCell ref="B19:L19"/>
    <mergeCell ref="B20:L20"/>
    <mergeCell ref="F21:I21"/>
    <mergeCell ref="A57:L57"/>
    <mergeCell ref="A58:B58"/>
    <mergeCell ref="A59:B59"/>
    <mergeCell ref="A60:B60"/>
    <mergeCell ref="A61:B61"/>
    <mergeCell ref="A62:B62"/>
  </mergeCells>
  <conditionalFormatting sqref="G24:G56">
    <cfRule type="colorScale" priority="10">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11">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12">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7C241-A838-4CDF-B688-19FEBDC319F3}">
  <sheetPr>
    <tabColor rgb="FF00B050"/>
  </sheetPr>
  <dimension ref="A1:Y64"/>
  <sheetViews>
    <sheetView zoomScale="80" zoomScaleNormal="80" workbookViewId="0"/>
  </sheetViews>
  <sheetFormatPr baseColWidth="10" defaultColWidth="10.625" defaultRowHeight="15" x14ac:dyDescent="0.25"/>
  <cols>
    <col min="1" max="1" width="15.25" style="8" customWidth="1"/>
    <col min="2" max="2" width="14.7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32</v>
      </c>
      <c r="I15" s="25"/>
      <c r="J15" s="25"/>
      <c r="K15" s="25"/>
      <c r="L15" s="25"/>
    </row>
    <row r="16" spans="1:12" s="4" customFormat="1" ht="43.9" customHeight="1" x14ac:dyDescent="0.25">
      <c r="A16" s="3" t="s">
        <v>5</v>
      </c>
      <c r="B16" s="25" t="s">
        <v>39</v>
      </c>
      <c r="C16" s="25"/>
      <c r="D16" s="25"/>
      <c r="E16" s="25"/>
      <c r="F16" s="25"/>
      <c r="G16" s="25"/>
      <c r="H16" s="25"/>
      <c r="I16" s="25"/>
      <c r="J16" s="25"/>
      <c r="K16" s="25"/>
      <c r="L16" s="25"/>
    </row>
    <row r="17" spans="1:14" s="4" customFormat="1" ht="43.9" customHeight="1" x14ac:dyDescent="0.25">
      <c r="A17" s="3" t="s">
        <v>41</v>
      </c>
      <c r="B17" s="25" t="s">
        <v>124</v>
      </c>
      <c r="C17" s="25"/>
      <c r="D17" s="25"/>
      <c r="E17" s="25"/>
      <c r="F17" s="25"/>
      <c r="G17" s="25"/>
      <c r="H17" s="25"/>
      <c r="I17" s="25"/>
      <c r="J17" s="25"/>
      <c r="K17" s="25"/>
      <c r="L17" s="25"/>
    </row>
    <row r="18" spans="1:14" s="4" customFormat="1" ht="43.9" customHeight="1" x14ac:dyDescent="0.25">
      <c r="A18" s="3" t="s">
        <v>43</v>
      </c>
      <c r="B18" s="25" t="s">
        <v>147</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169</v>
      </c>
      <c r="C20" s="31"/>
      <c r="D20" s="31"/>
      <c r="E20" s="31"/>
      <c r="F20" s="31"/>
      <c r="G20" s="31"/>
      <c r="H20" s="31"/>
      <c r="I20" s="31"/>
      <c r="J20" s="31"/>
      <c r="K20" s="31"/>
      <c r="L20" s="31"/>
    </row>
    <row r="21" spans="1:14" s="11" customFormat="1" ht="43.9" customHeight="1" x14ac:dyDescent="0.25">
      <c r="A21" s="10" t="s">
        <v>47</v>
      </c>
      <c r="B21" s="25" t="s">
        <v>126</v>
      </c>
      <c r="C21" s="25"/>
      <c r="D21" s="25"/>
      <c r="E21" s="21" t="s">
        <v>49</v>
      </c>
      <c r="F21" s="32" t="s">
        <v>148</v>
      </c>
      <c r="G21" s="33"/>
      <c r="H21" s="33"/>
      <c r="I21" s="34"/>
      <c r="J21" s="10" t="s">
        <v>51</v>
      </c>
      <c r="K21" s="35" t="s">
        <v>20</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0.31095887357264396</v>
      </c>
      <c r="D24" s="19">
        <v>0.298987769039816</v>
      </c>
      <c r="E24" s="14">
        <f>(C24-D24)/D24</f>
        <v>4.0038776740843114E-2</v>
      </c>
      <c r="F24" s="14">
        <f>ABS(E24)</f>
        <v>4.0038776740843114E-2</v>
      </c>
      <c r="G24" s="5">
        <f>RANK(F24,$F$24:$F$56,1)</f>
        <v>4</v>
      </c>
      <c r="H24" s="19">
        <v>0.30518255465542105</v>
      </c>
      <c r="I24" s="14">
        <f>H24/MAX($H$24:$H$56)</f>
        <v>0.5972344045510245</v>
      </c>
      <c r="J24" s="5">
        <f>RANK(I24,$I$24:$I$56,1)</f>
        <v>17</v>
      </c>
      <c r="K24" s="19">
        <f>I24*F24</f>
        <v>2.3912534985768848E-2</v>
      </c>
      <c r="L24" s="5">
        <f>RANK(K24,$K$24:$K$56,1)</f>
        <v>6</v>
      </c>
      <c r="M24" s="9">
        <f>IF(E24&gt;0,1,-1)</f>
        <v>1</v>
      </c>
      <c r="N24" s="9">
        <f>K24*M24</f>
        <v>2.3912534985768848E-2</v>
      </c>
    </row>
    <row r="25" spans="1:14" x14ac:dyDescent="0.25">
      <c r="A25" s="5">
        <v>8</v>
      </c>
      <c r="B25" s="5" t="s">
        <v>66</v>
      </c>
      <c r="C25" s="19">
        <v>0.43761541409707</v>
      </c>
      <c r="D25" s="19">
        <v>0.38874254209855202</v>
      </c>
      <c r="E25" s="14">
        <f t="shared" ref="E25:E56" si="0">(C25-D25)/D25</f>
        <v>0.12572041056964631</v>
      </c>
      <c r="F25" s="14">
        <f t="shared" ref="F25:F56" si="1">ABS(E25)</f>
        <v>0.12572041056964631</v>
      </c>
      <c r="G25" s="5">
        <f t="shared" ref="G25:G56" si="2">RANK(F25,$F$24:$F$56,1)</f>
        <v>17</v>
      </c>
      <c r="H25" s="19">
        <v>0.41375891052998603</v>
      </c>
      <c r="I25" s="14">
        <f t="shared" ref="I25:I56" si="3">H25/MAX($H$24:$H$56)</f>
        <v>0.80971553841623667</v>
      </c>
      <c r="J25" s="5">
        <f t="shared" ref="J25:J56" si="4">RANK(I25,$I$24:$I$56,1)</f>
        <v>32</v>
      </c>
      <c r="K25" s="19">
        <f t="shared" ref="K25:K56" si="5">I25*F25</f>
        <v>0.10179776993431149</v>
      </c>
      <c r="L25" s="5">
        <f t="shared" ref="L25:L56" si="6">RANK(K25,$K$24:$K$56,1)</f>
        <v>22</v>
      </c>
      <c r="M25" s="9">
        <f t="shared" ref="M25:M56" si="7">IF(E25&gt;0,1,-1)</f>
        <v>1</v>
      </c>
      <c r="N25" s="9">
        <f t="shared" ref="N25:N56" si="8">K25*M25</f>
        <v>0.10179776993431149</v>
      </c>
    </row>
    <row r="26" spans="1:14" x14ac:dyDescent="0.25">
      <c r="A26" s="5">
        <v>11</v>
      </c>
      <c r="B26" s="5" t="s">
        <v>119</v>
      </c>
      <c r="C26" s="19">
        <v>0.27496069129922901</v>
      </c>
      <c r="D26" s="19">
        <v>0.22262175006575702</v>
      </c>
      <c r="E26" s="14">
        <f t="shared" si="0"/>
        <v>0.23510255048310574</v>
      </c>
      <c r="F26" s="14">
        <f t="shared" si="1"/>
        <v>0.23510255048310574</v>
      </c>
      <c r="G26" s="5">
        <f t="shared" si="2"/>
        <v>27</v>
      </c>
      <c r="H26" s="19">
        <v>0.24989626649160401</v>
      </c>
      <c r="I26" s="14">
        <f t="shared" si="3"/>
        <v>0.48904056159484721</v>
      </c>
      <c r="J26" s="5">
        <f t="shared" si="4"/>
        <v>11</v>
      </c>
      <c r="K26" s="19">
        <f t="shared" si="5"/>
        <v>0.11497468332063895</v>
      </c>
      <c r="L26" s="5">
        <f t="shared" si="6"/>
        <v>25</v>
      </c>
      <c r="M26" s="9">
        <f t="shared" si="7"/>
        <v>1</v>
      </c>
      <c r="N26" s="9">
        <f t="shared" si="8"/>
        <v>0.11497468332063895</v>
      </c>
    </row>
    <row r="27" spans="1:14" x14ac:dyDescent="0.25">
      <c r="A27" s="5">
        <v>13</v>
      </c>
      <c r="B27" s="5" t="s">
        <v>68</v>
      </c>
      <c r="C27" s="19">
        <v>0.38422300833366502</v>
      </c>
      <c r="D27" s="19">
        <v>0.39008974754467601</v>
      </c>
      <c r="E27" s="14">
        <f t="shared" si="0"/>
        <v>-1.5039460144589145E-2</v>
      </c>
      <c r="F27" s="14">
        <f t="shared" si="1"/>
        <v>1.5039460144589145E-2</v>
      </c>
      <c r="G27" s="5">
        <f t="shared" si="2"/>
        <v>2</v>
      </c>
      <c r="H27" s="19">
        <v>0.38713415266346102</v>
      </c>
      <c r="I27" s="14">
        <f t="shared" si="3"/>
        <v>0.7576115725500252</v>
      </c>
      <c r="J27" s="5">
        <f t="shared" si="4"/>
        <v>26</v>
      </c>
      <c r="K27" s="19">
        <f t="shared" si="5"/>
        <v>1.1394069050445613E-2</v>
      </c>
      <c r="L27" s="5">
        <f t="shared" si="6"/>
        <v>2</v>
      </c>
      <c r="M27" s="9">
        <f t="shared" si="7"/>
        <v>-1</v>
      </c>
      <c r="N27" s="9">
        <f t="shared" si="8"/>
        <v>-1.1394069050445613E-2</v>
      </c>
    </row>
    <row r="28" spans="1:14" x14ac:dyDescent="0.25">
      <c r="A28" s="5">
        <v>15</v>
      </c>
      <c r="B28" s="5" t="s">
        <v>69</v>
      </c>
      <c r="C28" s="19">
        <v>0.32520819403075801</v>
      </c>
      <c r="D28" s="19">
        <v>0.32617516698919996</v>
      </c>
      <c r="E28" s="14">
        <f t="shared" si="0"/>
        <v>-2.964581783977334E-3</v>
      </c>
      <c r="F28" s="14">
        <f t="shared" si="1"/>
        <v>2.964581783977334E-3</v>
      </c>
      <c r="G28" s="5">
        <f t="shared" si="2"/>
        <v>1</v>
      </c>
      <c r="H28" s="19">
        <v>0.32568524792115799</v>
      </c>
      <c r="I28" s="14">
        <f t="shared" si="3"/>
        <v>0.63735764756562052</v>
      </c>
      <c r="J28" s="5">
        <f t="shared" si="4"/>
        <v>21</v>
      </c>
      <c r="K28" s="19">
        <f t="shared" si="5"/>
        <v>1.8894988718516843E-3</v>
      </c>
      <c r="L28" s="5">
        <f t="shared" si="6"/>
        <v>1</v>
      </c>
      <c r="M28" s="9">
        <f t="shared" si="7"/>
        <v>-1</v>
      </c>
      <c r="N28" s="9">
        <f t="shared" si="8"/>
        <v>-1.8894988718516843E-3</v>
      </c>
    </row>
    <row r="29" spans="1:14" x14ac:dyDescent="0.25">
      <c r="A29" s="5">
        <v>17</v>
      </c>
      <c r="B29" s="5" t="s">
        <v>70</v>
      </c>
      <c r="C29" s="19">
        <v>0.40367211406992604</v>
      </c>
      <c r="D29" s="19">
        <v>0.391869016289418</v>
      </c>
      <c r="E29" s="14">
        <f t="shared" si="0"/>
        <v>3.012000768080822E-2</v>
      </c>
      <c r="F29" s="14">
        <f t="shared" si="1"/>
        <v>3.012000768080822E-2</v>
      </c>
      <c r="G29" s="5">
        <f t="shared" si="2"/>
        <v>3</v>
      </c>
      <c r="H29" s="19">
        <v>0.397968247132514</v>
      </c>
      <c r="I29" s="14">
        <f t="shared" si="3"/>
        <v>0.77881361657374137</v>
      </c>
      <c r="J29" s="5">
        <f t="shared" si="4"/>
        <v>28</v>
      </c>
      <c r="K29" s="19">
        <f t="shared" si="5"/>
        <v>2.3457872113119119E-2</v>
      </c>
      <c r="L29" s="5">
        <f t="shared" si="6"/>
        <v>5</v>
      </c>
      <c r="M29" s="9">
        <f t="shared" si="7"/>
        <v>1</v>
      </c>
      <c r="N29" s="9">
        <f t="shared" si="8"/>
        <v>2.3457872113119119E-2</v>
      </c>
    </row>
    <row r="30" spans="1:14" x14ac:dyDescent="0.25">
      <c r="A30" s="5">
        <v>18</v>
      </c>
      <c r="B30" s="5" t="s">
        <v>71</v>
      </c>
      <c r="C30" s="19">
        <v>0.30768356875071001</v>
      </c>
      <c r="D30" s="19">
        <v>0.25257604175923898</v>
      </c>
      <c r="E30" s="14">
        <f t="shared" si="0"/>
        <v>0.21818192496658387</v>
      </c>
      <c r="F30" s="14">
        <f t="shared" si="1"/>
        <v>0.21818192496658387</v>
      </c>
      <c r="G30" s="5">
        <f t="shared" si="2"/>
        <v>25</v>
      </c>
      <c r="H30" s="19">
        <v>0.27996508670683401</v>
      </c>
      <c r="I30" s="14">
        <f t="shared" si="3"/>
        <v>0.54788446883283159</v>
      </c>
      <c r="J30" s="5">
        <f t="shared" si="4"/>
        <v>14</v>
      </c>
      <c r="K30" s="19">
        <f t="shared" si="5"/>
        <v>0.11953848806924153</v>
      </c>
      <c r="L30" s="5">
        <f t="shared" si="6"/>
        <v>26</v>
      </c>
      <c r="M30" s="9">
        <f t="shared" si="7"/>
        <v>1</v>
      </c>
      <c r="N30" s="9">
        <f t="shared" si="8"/>
        <v>0.11953848806924153</v>
      </c>
    </row>
    <row r="31" spans="1:14" x14ac:dyDescent="0.25">
      <c r="A31" s="5">
        <v>19</v>
      </c>
      <c r="B31" s="5" t="s">
        <v>72</v>
      </c>
      <c r="C31" s="19">
        <v>0.34360731896268604</v>
      </c>
      <c r="D31" s="19">
        <v>0.313249817379256</v>
      </c>
      <c r="E31" s="14">
        <f t="shared" si="0"/>
        <v>9.6911474162731201E-2</v>
      </c>
      <c r="F31" s="14">
        <f t="shared" si="1"/>
        <v>9.6911474162731201E-2</v>
      </c>
      <c r="G31" s="5">
        <f t="shared" si="2"/>
        <v>11</v>
      </c>
      <c r="H31" s="19">
        <v>0.32861695265541097</v>
      </c>
      <c r="I31" s="14">
        <f t="shared" si="3"/>
        <v>0.64309491827317444</v>
      </c>
      <c r="J31" s="5">
        <f t="shared" si="4"/>
        <v>23</v>
      </c>
      <c r="K31" s="19">
        <f t="shared" si="5"/>
        <v>6.2323276556414481E-2</v>
      </c>
      <c r="L31" s="5">
        <f t="shared" si="6"/>
        <v>12</v>
      </c>
      <c r="M31" s="9">
        <f t="shared" si="7"/>
        <v>1</v>
      </c>
      <c r="N31" s="9">
        <f t="shared" si="8"/>
        <v>6.2323276556414481E-2</v>
      </c>
    </row>
    <row r="32" spans="1:14" x14ac:dyDescent="0.25">
      <c r="A32" s="5">
        <v>20</v>
      </c>
      <c r="B32" s="5" t="s">
        <v>73</v>
      </c>
      <c r="C32" s="19">
        <v>0.29826960402188502</v>
      </c>
      <c r="D32" s="19">
        <v>0.25162674483282299</v>
      </c>
      <c r="E32" s="14">
        <f t="shared" si="0"/>
        <v>0.18536526878353426</v>
      </c>
      <c r="F32" s="14">
        <f t="shared" si="1"/>
        <v>0.18536526878353426</v>
      </c>
      <c r="G32" s="5">
        <f t="shared" si="2"/>
        <v>23</v>
      </c>
      <c r="H32" s="19">
        <v>0.27519309017815502</v>
      </c>
      <c r="I32" s="14">
        <f t="shared" si="3"/>
        <v>0.53854579444974615</v>
      </c>
      <c r="J32" s="5">
        <f t="shared" si="4"/>
        <v>13</v>
      </c>
      <c r="K32" s="19">
        <f t="shared" si="5"/>
        <v>9.9827685940419186E-2</v>
      </c>
      <c r="L32" s="5">
        <f t="shared" si="6"/>
        <v>21</v>
      </c>
      <c r="M32" s="9">
        <f t="shared" si="7"/>
        <v>1</v>
      </c>
      <c r="N32" s="9">
        <f t="shared" si="8"/>
        <v>9.9827685940419186E-2</v>
      </c>
    </row>
    <row r="33" spans="1:14" x14ac:dyDescent="0.25">
      <c r="A33" s="5">
        <v>23</v>
      </c>
      <c r="B33" s="5" t="s">
        <v>74</v>
      </c>
      <c r="C33" s="19">
        <v>0.35489652515473102</v>
      </c>
      <c r="D33" s="19">
        <v>0.40584802633879502</v>
      </c>
      <c r="E33" s="14">
        <f t="shared" si="0"/>
        <v>-0.12554330162377222</v>
      </c>
      <c r="F33" s="14">
        <f t="shared" si="1"/>
        <v>0.12554330162377222</v>
      </c>
      <c r="G33" s="5">
        <f t="shared" si="2"/>
        <v>16</v>
      </c>
      <c r="H33" s="19">
        <v>0.38021792490538003</v>
      </c>
      <c r="I33" s="14">
        <f t="shared" si="3"/>
        <v>0.74407669284007394</v>
      </c>
      <c r="J33" s="5">
        <f t="shared" si="4"/>
        <v>25</v>
      </c>
      <c r="K33" s="19">
        <f t="shared" si="5"/>
        <v>9.3413844680440325E-2</v>
      </c>
      <c r="L33" s="5">
        <f t="shared" si="6"/>
        <v>17</v>
      </c>
      <c r="M33" s="9">
        <f t="shared" si="7"/>
        <v>-1</v>
      </c>
      <c r="N33" s="9">
        <f t="shared" si="8"/>
        <v>-9.3413844680440325E-2</v>
      </c>
    </row>
    <row r="34" spans="1:14" x14ac:dyDescent="0.25">
      <c r="A34" s="5">
        <v>25</v>
      </c>
      <c r="B34" s="5" t="s">
        <v>75</v>
      </c>
      <c r="C34" s="19">
        <v>0.25042535060981697</v>
      </c>
      <c r="D34" s="19">
        <v>0.23760568748029801</v>
      </c>
      <c r="E34" s="14">
        <f t="shared" si="0"/>
        <v>5.3953519654625068E-2</v>
      </c>
      <c r="F34" s="14">
        <f t="shared" si="1"/>
        <v>5.3953519654625068E-2</v>
      </c>
      <c r="G34" s="5">
        <f t="shared" si="2"/>
        <v>5</v>
      </c>
      <c r="H34" s="19">
        <v>0.244098745924552</v>
      </c>
      <c r="I34" s="14">
        <f t="shared" si="3"/>
        <v>0.47769496306401021</v>
      </c>
      <c r="J34" s="5">
        <f t="shared" si="4"/>
        <v>9</v>
      </c>
      <c r="K34" s="19">
        <f t="shared" si="5"/>
        <v>2.5773324578589472E-2</v>
      </c>
      <c r="L34" s="5">
        <f t="shared" si="6"/>
        <v>7</v>
      </c>
      <c r="M34" s="9">
        <f t="shared" si="7"/>
        <v>1</v>
      </c>
      <c r="N34" s="9">
        <f t="shared" si="8"/>
        <v>2.5773324578589472E-2</v>
      </c>
    </row>
    <row r="35" spans="1:14" x14ac:dyDescent="0.25">
      <c r="A35" s="5">
        <v>27</v>
      </c>
      <c r="B35" s="5" t="s">
        <v>76</v>
      </c>
      <c r="C35" s="19">
        <v>0.36832779182511399</v>
      </c>
      <c r="D35" s="19">
        <v>0.28593213877239798</v>
      </c>
      <c r="E35" s="14">
        <f t="shared" si="0"/>
        <v>0.28816506394303215</v>
      </c>
      <c r="F35" s="14">
        <f t="shared" si="1"/>
        <v>0.28816506394303215</v>
      </c>
      <c r="G35" s="5">
        <f t="shared" si="2"/>
        <v>29</v>
      </c>
      <c r="H35" s="19">
        <v>0.32765509848136104</v>
      </c>
      <c r="I35" s="14">
        <f t="shared" si="3"/>
        <v>0.64121259441114298</v>
      </c>
      <c r="J35" s="5">
        <f t="shared" si="4"/>
        <v>22</v>
      </c>
      <c r="K35" s="19">
        <f t="shared" si="5"/>
        <v>0.18477506826956455</v>
      </c>
      <c r="L35" s="5">
        <f t="shared" si="6"/>
        <v>32</v>
      </c>
      <c r="M35" s="9">
        <f t="shared" si="7"/>
        <v>1</v>
      </c>
      <c r="N35" s="9">
        <f t="shared" si="8"/>
        <v>0.18477506826956455</v>
      </c>
    </row>
    <row r="36" spans="1:14" x14ac:dyDescent="0.25">
      <c r="A36" s="5">
        <v>41</v>
      </c>
      <c r="B36" s="5" t="s">
        <v>77</v>
      </c>
      <c r="C36" s="19">
        <v>0.35623418261138201</v>
      </c>
      <c r="D36" s="19">
        <v>0.27638165235282702</v>
      </c>
      <c r="E36" s="14">
        <f t="shared" si="0"/>
        <v>0.28892124198105512</v>
      </c>
      <c r="F36" s="14">
        <f t="shared" si="1"/>
        <v>0.28892124198105512</v>
      </c>
      <c r="G36" s="5">
        <f t="shared" si="2"/>
        <v>30</v>
      </c>
      <c r="H36" s="19">
        <v>0.31651665361282999</v>
      </c>
      <c r="I36" s="14">
        <f t="shared" si="3"/>
        <v>0.61941494448913947</v>
      </c>
      <c r="J36" s="5">
        <f t="shared" si="4"/>
        <v>20</v>
      </c>
      <c r="K36" s="19">
        <f t="shared" si="5"/>
        <v>0.17896213506342848</v>
      </c>
      <c r="L36" s="5">
        <f t="shared" si="6"/>
        <v>31</v>
      </c>
      <c r="M36" s="9">
        <f t="shared" si="7"/>
        <v>1</v>
      </c>
      <c r="N36" s="9">
        <f t="shared" si="8"/>
        <v>0.17896213506342848</v>
      </c>
    </row>
    <row r="37" spans="1:14" x14ac:dyDescent="0.25">
      <c r="A37" s="5">
        <v>44</v>
      </c>
      <c r="B37" s="5" t="s">
        <v>78</v>
      </c>
      <c r="C37" s="19">
        <v>0.16648126707378902</v>
      </c>
      <c r="D37" s="19">
        <v>0.15495999482158998</v>
      </c>
      <c r="E37" s="14">
        <f t="shared" si="0"/>
        <v>7.4349978299004332E-2</v>
      </c>
      <c r="F37" s="14">
        <f t="shared" si="1"/>
        <v>7.4349978299004332E-2</v>
      </c>
      <c r="G37" s="5">
        <f t="shared" si="2"/>
        <v>8</v>
      </c>
      <c r="H37" s="19">
        <v>0.160824809778919</v>
      </c>
      <c r="I37" s="14">
        <f t="shared" si="3"/>
        <v>0.31473001336460338</v>
      </c>
      <c r="J37" s="5">
        <f t="shared" si="4"/>
        <v>4</v>
      </c>
      <c r="K37" s="19">
        <f t="shared" si="5"/>
        <v>2.3400169663703604E-2</v>
      </c>
      <c r="L37" s="5">
        <f t="shared" si="6"/>
        <v>4</v>
      </c>
      <c r="M37" s="9">
        <f t="shared" si="7"/>
        <v>1</v>
      </c>
      <c r="N37" s="9">
        <f t="shared" si="8"/>
        <v>2.3400169663703604E-2</v>
      </c>
    </row>
    <row r="38" spans="1:14" x14ac:dyDescent="0.25">
      <c r="A38" s="5">
        <v>47</v>
      </c>
      <c r="B38" s="5" t="s">
        <v>79</v>
      </c>
      <c r="C38" s="19">
        <v>0.30590558070630802</v>
      </c>
      <c r="D38" s="19">
        <v>0.25817118488534802</v>
      </c>
      <c r="E38" s="14">
        <f t="shared" si="0"/>
        <v>0.18489435930721126</v>
      </c>
      <c r="F38" s="14">
        <f t="shared" si="1"/>
        <v>0.18489435930721126</v>
      </c>
      <c r="G38" s="5">
        <f t="shared" si="2"/>
        <v>22</v>
      </c>
      <c r="H38" s="19">
        <v>0.28205482958741795</v>
      </c>
      <c r="I38" s="14">
        <f t="shared" si="3"/>
        <v>0.5519740418635033</v>
      </c>
      <c r="J38" s="5">
        <f t="shared" si="4"/>
        <v>15</v>
      </c>
      <c r="K38" s="19">
        <f t="shared" si="5"/>
        <v>0.10205688682456425</v>
      </c>
      <c r="L38" s="5">
        <f t="shared" si="6"/>
        <v>23</v>
      </c>
      <c r="M38" s="9">
        <f t="shared" si="7"/>
        <v>1</v>
      </c>
      <c r="N38" s="9">
        <f t="shared" si="8"/>
        <v>0.10205688682456425</v>
      </c>
    </row>
    <row r="39" spans="1:14" x14ac:dyDescent="0.25">
      <c r="A39" s="5">
        <v>50</v>
      </c>
      <c r="B39" s="5" t="s">
        <v>80</v>
      </c>
      <c r="C39" s="19">
        <v>0.22231628671331199</v>
      </c>
      <c r="D39" s="19">
        <v>0.27825572405485499</v>
      </c>
      <c r="E39" s="14">
        <f t="shared" si="0"/>
        <v>-0.20103607044042396</v>
      </c>
      <c r="F39" s="14">
        <f t="shared" si="1"/>
        <v>0.20103607044042396</v>
      </c>
      <c r="G39" s="5">
        <f t="shared" si="2"/>
        <v>24</v>
      </c>
      <c r="H39" s="19">
        <v>0.250423640699593</v>
      </c>
      <c r="I39" s="14">
        <f t="shared" si="3"/>
        <v>0.49007261934611512</v>
      </c>
      <c r="J39" s="5">
        <f t="shared" si="4"/>
        <v>12</v>
      </c>
      <c r="K39" s="19">
        <f t="shared" si="5"/>
        <v>9.8522273623788681E-2</v>
      </c>
      <c r="L39" s="5">
        <f t="shared" si="6"/>
        <v>20</v>
      </c>
      <c r="M39" s="9">
        <f t="shared" si="7"/>
        <v>-1</v>
      </c>
      <c r="N39" s="9">
        <f t="shared" si="8"/>
        <v>-9.8522273623788681E-2</v>
      </c>
    </row>
    <row r="40" spans="1:14" x14ac:dyDescent="0.25">
      <c r="A40" s="5">
        <v>52</v>
      </c>
      <c r="B40" s="5" t="s">
        <v>81</v>
      </c>
      <c r="C40" s="19">
        <v>0.32824025350247299</v>
      </c>
      <c r="D40" s="19">
        <v>0.29217984272997399</v>
      </c>
      <c r="E40" s="14">
        <f t="shared" si="0"/>
        <v>0.12341854398842021</v>
      </c>
      <c r="F40" s="14">
        <f t="shared" si="1"/>
        <v>0.12341854398842021</v>
      </c>
      <c r="G40" s="5">
        <f t="shared" si="2"/>
        <v>15</v>
      </c>
      <c r="H40" s="19">
        <v>0.31066681572397697</v>
      </c>
      <c r="I40" s="14">
        <f t="shared" si="3"/>
        <v>0.60796696230610192</v>
      </c>
      <c r="J40" s="5">
        <f t="shared" si="4"/>
        <v>19</v>
      </c>
      <c r="K40" s="19">
        <f t="shared" si="5"/>
        <v>7.5034397280881848E-2</v>
      </c>
      <c r="L40" s="5">
        <f t="shared" si="6"/>
        <v>13</v>
      </c>
      <c r="M40" s="9">
        <f t="shared" si="7"/>
        <v>1</v>
      </c>
      <c r="N40" s="9">
        <f t="shared" si="8"/>
        <v>7.5034397280881848E-2</v>
      </c>
    </row>
    <row r="41" spans="1:14" ht="13.9" customHeight="1" x14ac:dyDescent="0.25">
      <c r="A41" s="5">
        <v>54</v>
      </c>
      <c r="B41" s="5" t="s">
        <v>82</v>
      </c>
      <c r="C41" s="19">
        <v>0.30315454958319199</v>
      </c>
      <c r="D41" s="19">
        <v>0.28595597235200598</v>
      </c>
      <c r="E41" s="14">
        <f t="shared" si="0"/>
        <v>6.0144144183199327E-2</v>
      </c>
      <c r="F41" s="14">
        <f t="shared" si="1"/>
        <v>6.0144144183199327E-2</v>
      </c>
      <c r="G41" s="5">
        <f t="shared" si="2"/>
        <v>6</v>
      </c>
      <c r="H41" s="19">
        <v>0.29468274455721</v>
      </c>
      <c r="I41" s="14">
        <f t="shared" si="3"/>
        <v>0.57668654643710227</v>
      </c>
      <c r="J41" s="5">
        <f t="shared" si="4"/>
        <v>16</v>
      </c>
      <c r="K41" s="19">
        <f t="shared" si="5"/>
        <v>3.4684318797424354E-2</v>
      </c>
      <c r="L41" s="5">
        <f t="shared" si="6"/>
        <v>9</v>
      </c>
      <c r="M41" s="9">
        <f t="shared" si="7"/>
        <v>1</v>
      </c>
      <c r="N41" s="9">
        <f t="shared" si="8"/>
        <v>3.4684318797424354E-2</v>
      </c>
    </row>
    <row r="42" spans="1:14" x14ac:dyDescent="0.25">
      <c r="A42" s="5">
        <v>63</v>
      </c>
      <c r="B42" s="5" t="s">
        <v>83</v>
      </c>
      <c r="C42" s="19">
        <v>0.36665935632436003</v>
      </c>
      <c r="D42" s="19">
        <v>0.42396000766814601</v>
      </c>
      <c r="E42" s="14">
        <f t="shared" si="0"/>
        <v>-0.13515579372438818</v>
      </c>
      <c r="F42" s="14">
        <f t="shared" si="1"/>
        <v>0.13515579372438818</v>
      </c>
      <c r="G42" s="5">
        <f t="shared" si="2"/>
        <v>20</v>
      </c>
      <c r="H42" s="19">
        <v>0.39426294141465801</v>
      </c>
      <c r="I42" s="14">
        <f t="shared" si="3"/>
        <v>0.77156242865252544</v>
      </c>
      <c r="J42" s="5">
        <f t="shared" si="4"/>
        <v>27</v>
      </c>
      <c r="K42" s="19">
        <f t="shared" si="5"/>
        <v>0.1042811324524487</v>
      </c>
      <c r="L42" s="5">
        <f t="shared" si="6"/>
        <v>24</v>
      </c>
      <c r="M42" s="9">
        <f t="shared" si="7"/>
        <v>-1</v>
      </c>
      <c r="N42" s="9">
        <f t="shared" si="8"/>
        <v>-0.1042811324524487</v>
      </c>
    </row>
    <row r="43" spans="1:14" x14ac:dyDescent="0.25">
      <c r="A43" s="5">
        <v>66</v>
      </c>
      <c r="B43" s="5" t="s">
        <v>84</v>
      </c>
      <c r="C43" s="19">
        <v>0.41909581553487801</v>
      </c>
      <c r="D43" s="19">
        <v>0.379255581629377</v>
      </c>
      <c r="E43" s="14">
        <f t="shared" si="0"/>
        <v>0.10504851038536436</v>
      </c>
      <c r="F43" s="14">
        <f t="shared" si="1"/>
        <v>0.10504851038536436</v>
      </c>
      <c r="G43" s="5">
        <f t="shared" si="2"/>
        <v>13</v>
      </c>
      <c r="H43" s="19">
        <v>0.40008063321759402</v>
      </c>
      <c r="I43" s="14">
        <f t="shared" si="3"/>
        <v>0.78294750177281214</v>
      </c>
      <c r="J43" s="5">
        <f t="shared" si="4"/>
        <v>30</v>
      </c>
      <c r="K43" s="19">
        <f t="shared" si="5"/>
        <v>8.2247468771176335E-2</v>
      </c>
      <c r="L43" s="5">
        <f t="shared" si="6"/>
        <v>16</v>
      </c>
      <c r="M43" s="9">
        <f t="shared" si="7"/>
        <v>1</v>
      </c>
      <c r="N43" s="9">
        <f t="shared" si="8"/>
        <v>8.2247468771176335E-2</v>
      </c>
    </row>
    <row r="44" spans="1:14" x14ac:dyDescent="0.25">
      <c r="A44" s="5">
        <v>68</v>
      </c>
      <c r="B44" s="5" t="s">
        <v>85</v>
      </c>
      <c r="C44" s="19">
        <v>0.32888535272538805</v>
      </c>
      <c r="D44" s="19">
        <v>0.29139853953827199</v>
      </c>
      <c r="E44" s="14">
        <f t="shared" si="0"/>
        <v>0.12864447861171444</v>
      </c>
      <c r="F44" s="14">
        <f t="shared" si="1"/>
        <v>0.12864447861171444</v>
      </c>
      <c r="G44" s="5">
        <f t="shared" si="2"/>
        <v>18</v>
      </c>
      <c r="H44" s="19">
        <v>0.31054754368347598</v>
      </c>
      <c r="I44" s="14">
        <f t="shared" si="3"/>
        <v>0.60773354999271256</v>
      </c>
      <c r="J44" s="5">
        <f t="shared" si="4"/>
        <v>18</v>
      </c>
      <c r="K44" s="19">
        <f t="shared" si="5"/>
        <v>7.8181565673658804E-2</v>
      </c>
      <c r="L44" s="5">
        <f t="shared" si="6"/>
        <v>14</v>
      </c>
      <c r="M44" s="9">
        <f t="shared" si="7"/>
        <v>1</v>
      </c>
      <c r="N44" s="9">
        <f t="shared" si="8"/>
        <v>7.8181565673658804E-2</v>
      </c>
    </row>
    <row r="45" spans="1:14" x14ac:dyDescent="0.25">
      <c r="A45" s="5">
        <v>70</v>
      </c>
      <c r="B45" s="5" t="s">
        <v>86</v>
      </c>
      <c r="C45" s="19">
        <v>0.41363585920238899</v>
      </c>
      <c r="D45" s="19">
        <v>0.38519023783491002</v>
      </c>
      <c r="E45" s="14">
        <f t="shared" si="0"/>
        <v>7.3848240618368352E-2</v>
      </c>
      <c r="F45" s="14">
        <f t="shared" si="1"/>
        <v>7.3848240618368352E-2</v>
      </c>
      <c r="G45" s="5">
        <f t="shared" si="2"/>
        <v>7</v>
      </c>
      <c r="H45" s="19">
        <v>0.39937227129147101</v>
      </c>
      <c r="I45" s="14">
        <f t="shared" si="3"/>
        <v>0.78156125571548962</v>
      </c>
      <c r="J45" s="5">
        <f t="shared" si="4"/>
        <v>29</v>
      </c>
      <c r="K45" s="19">
        <f t="shared" si="5"/>
        <v>5.7716923670071592E-2</v>
      </c>
      <c r="L45" s="5">
        <f t="shared" si="6"/>
        <v>11</v>
      </c>
      <c r="M45" s="9">
        <f t="shared" si="7"/>
        <v>1</v>
      </c>
      <c r="N45" s="9">
        <f t="shared" si="8"/>
        <v>5.7716923670071592E-2</v>
      </c>
    </row>
    <row r="46" spans="1:14" x14ac:dyDescent="0.25">
      <c r="A46" s="5">
        <v>73</v>
      </c>
      <c r="B46" s="5" t="s">
        <v>87</v>
      </c>
      <c r="C46" s="19">
        <v>0.43558201951924996</v>
      </c>
      <c r="D46" s="19">
        <v>0.39041609516134501</v>
      </c>
      <c r="E46" s="14">
        <f t="shared" si="0"/>
        <v>0.11568663515073448</v>
      </c>
      <c r="F46" s="14">
        <f t="shared" si="1"/>
        <v>0.11568663515073448</v>
      </c>
      <c r="G46" s="5">
        <f t="shared" si="2"/>
        <v>14</v>
      </c>
      <c r="H46" s="19">
        <v>0.41327605676433998</v>
      </c>
      <c r="I46" s="14">
        <f t="shared" si="3"/>
        <v>0.80877060602474904</v>
      </c>
      <c r="J46" s="5">
        <f t="shared" si="4"/>
        <v>31</v>
      </c>
      <c r="K46" s="19">
        <f t="shared" si="5"/>
        <v>9.3563950019823552E-2</v>
      </c>
      <c r="L46" s="5">
        <f t="shared" si="6"/>
        <v>18</v>
      </c>
      <c r="M46" s="9">
        <f t="shared" si="7"/>
        <v>1</v>
      </c>
      <c r="N46" s="9">
        <f t="shared" si="8"/>
        <v>9.3563950019823552E-2</v>
      </c>
    </row>
    <row r="47" spans="1:14" x14ac:dyDescent="0.25">
      <c r="A47" s="5">
        <v>76</v>
      </c>
      <c r="B47" s="5" t="s">
        <v>88</v>
      </c>
      <c r="C47" s="19">
        <v>0.54057160213601707</v>
      </c>
      <c r="D47" s="19">
        <v>0.478262666580068</v>
      </c>
      <c r="E47" s="14">
        <f t="shared" si="0"/>
        <v>0.13028183027854562</v>
      </c>
      <c r="F47" s="14">
        <f t="shared" si="1"/>
        <v>0.13028183027854562</v>
      </c>
      <c r="G47" s="5">
        <f t="shared" si="2"/>
        <v>19</v>
      </c>
      <c r="H47" s="19">
        <v>0.51099292393385198</v>
      </c>
      <c r="I47" s="14">
        <f t="shared" si="3"/>
        <v>1</v>
      </c>
      <c r="J47" s="5">
        <f t="shared" si="4"/>
        <v>33</v>
      </c>
      <c r="K47" s="19">
        <f t="shared" si="5"/>
        <v>0.13028183027854562</v>
      </c>
      <c r="L47" s="5">
        <f t="shared" si="6"/>
        <v>28</v>
      </c>
      <c r="M47" s="9">
        <f t="shared" si="7"/>
        <v>1</v>
      </c>
      <c r="N47" s="9">
        <f t="shared" si="8"/>
        <v>0.13028183027854562</v>
      </c>
    </row>
    <row r="48" spans="1:14" x14ac:dyDescent="0.25">
      <c r="A48" s="5">
        <v>81</v>
      </c>
      <c r="B48" s="5" t="s">
        <v>89</v>
      </c>
      <c r="C48" s="19">
        <v>0.26780931976432804</v>
      </c>
      <c r="D48" s="19">
        <v>0.23037198676640899</v>
      </c>
      <c r="E48" s="14">
        <f t="shared" si="0"/>
        <v>0.16250818306255047</v>
      </c>
      <c r="F48" s="14">
        <f t="shared" si="1"/>
        <v>0.16250818306255047</v>
      </c>
      <c r="G48" s="5">
        <f t="shared" si="2"/>
        <v>21</v>
      </c>
      <c r="H48" s="19">
        <v>0.24912407337023298</v>
      </c>
      <c r="I48" s="14">
        <f t="shared" si="3"/>
        <v>0.48752939953133695</v>
      </c>
      <c r="J48" s="5">
        <f t="shared" si="4"/>
        <v>10</v>
      </c>
      <c r="K48" s="19">
        <f t="shared" si="5"/>
        <v>7.9227516907413809E-2</v>
      </c>
      <c r="L48" s="5">
        <f t="shared" si="6"/>
        <v>15</v>
      </c>
      <c r="M48" s="9">
        <f t="shared" si="7"/>
        <v>1</v>
      </c>
      <c r="N48" s="9">
        <f t="shared" si="8"/>
        <v>7.9227516907413809E-2</v>
      </c>
    </row>
    <row r="49" spans="1:25" x14ac:dyDescent="0.25">
      <c r="A49" s="5">
        <v>85</v>
      </c>
      <c r="B49" s="5" t="s">
        <v>90</v>
      </c>
      <c r="C49" s="19">
        <v>0.210301331765372</v>
      </c>
      <c r="D49" s="19">
        <v>0.23426585340920703</v>
      </c>
      <c r="E49" s="14">
        <f t="shared" si="0"/>
        <v>-0.10229626424460025</v>
      </c>
      <c r="F49" s="14">
        <f t="shared" si="1"/>
        <v>0.10229626424460025</v>
      </c>
      <c r="G49" s="5">
        <f t="shared" si="2"/>
        <v>12</v>
      </c>
      <c r="H49" s="19">
        <v>0.222329111218</v>
      </c>
      <c r="I49" s="14">
        <f t="shared" si="3"/>
        <v>0.4350923482587804</v>
      </c>
      <c r="J49" s="5">
        <f t="shared" si="4"/>
        <v>8</v>
      </c>
      <c r="K49" s="19">
        <f t="shared" si="5"/>
        <v>4.4508321828283841E-2</v>
      </c>
      <c r="L49" s="5">
        <f t="shared" si="6"/>
        <v>10</v>
      </c>
      <c r="M49" s="9">
        <f t="shared" si="7"/>
        <v>-1</v>
      </c>
      <c r="N49" s="9">
        <f t="shared" si="8"/>
        <v>-4.4508321828283841E-2</v>
      </c>
    </row>
    <row r="50" spans="1:25" x14ac:dyDescent="0.25">
      <c r="A50" s="5">
        <v>86</v>
      </c>
      <c r="B50" s="5" t="s">
        <v>91</v>
      </c>
      <c r="C50" s="19">
        <v>0.203311368754692</v>
      </c>
      <c r="D50" s="19">
        <v>0.219644594128168</v>
      </c>
      <c r="E50" s="14">
        <f t="shared" si="0"/>
        <v>-7.4362064034888875E-2</v>
      </c>
      <c r="F50" s="14">
        <f t="shared" si="1"/>
        <v>7.4362064034888875E-2</v>
      </c>
      <c r="G50" s="5">
        <f t="shared" si="2"/>
        <v>9</v>
      </c>
      <c r="H50" s="19">
        <v>0.21146506127265399</v>
      </c>
      <c r="I50" s="14">
        <f t="shared" si="3"/>
        <v>0.41383168213896471</v>
      </c>
      <c r="J50" s="5">
        <f t="shared" si="4"/>
        <v>6</v>
      </c>
      <c r="K50" s="19">
        <f t="shared" si="5"/>
        <v>3.0773378046883473E-2</v>
      </c>
      <c r="L50" s="5">
        <f t="shared" si="6"/>
        <v>8</v>
      </c>
      <c r="M50" s="9">
        <f t="shared" si="7"/>
        <v>-1</v>
      </c>
      <c r="N50" s="9">
        <f t="shared" si="8"/>
        <v>-3.0773378046883473E-2</v>
      </c>
    </row>
    <row r="51" spans="1:25" ht="13.9" customHeight="1" x14ac:dyDescent="0.25">
      <c r="A51" s="5">
        <v>88</v>
      </c>
      <c r="B51" s="5" t="s">
        <v>92</v>
      </c>
      <c r="C51" s="19">
        <v>0.30702158361732801</v>
      </c>
      <c r="D51" s="19">
        <v>0.40406761398073898</v>
      </c>
      <c r="E51" s="14">
        <f t="shared" si="0"/>
        <v>-0.24017275081104852</v>
      </c>
      <c r="F51" s="14">
        <f t="shared" si="1"/>
        <v>0.24017275081104852</v>
      </c>
      <c r="G51" s="5">
        <f t="shared" si="2"/>
        <v>28</v>
      </c>
      <c r="H51" s="19">
        <v>0.35330581830445301</v>
      </c>
      <c r="I51" s="14">
        <f t="shared" si="3"/>
        <v>0.69141039289653339</v>
      </c>
      <c r="J51" s="5">
        <f t="shared" si="4"/>
        <v>24</v>
      </c>
      <c r="K51" s="19">
        <f t="shared" si="5"/>
        <v>0.16605793600130828</v>
      </c>
      <c r="L51" s="5">
        <f t="shared" si="6"/>
        <v>30</v>
      </c>
      <c r="M51" s="9">
        <f t="shared" si="7"/>
        <v>-1</v>
      </c>
      <c r="N51" s="9">
        <f t="shared" si="8"/>
        <v>-0.16605793600130828</v>
      </c>
    </row>
    <row r="52" spans="1:25" x14ac:dyDescent="0.25">
      <c r="A52" s="5">
        <v>91</v>
      </c>
      <c r="B52" s="5" t="s">
        <v>93</v>
      </c>
      <c r="C52" s="19">
        <v>0.19265966669877699</v>
      </c>
      <c r="D52" s="19">
        <v>0.137829642561794</v>
      </c>
      <c r="E52" s="14">
        <f t="shared" si="0"/>
        <v>0.39781010178852277</v>
      </c>
      <c r="F52" s="14">
        <f t="shared" si="1"/>
        <v>0.39781010178852277</v>
      </c>
      <c r="G52" s="5">
        <f t="shared" si="2"/>
        <v>31</v>
      </c>
      <c r="H52" s="19">
        <v>0.16459744168547802</v>
      </c>
      <c r="I52" s="14">
        <f t="shared" si="3"/>
        <v>0.32211295690424308</v>
      </c>
      <c r="J52" s="5">
        <f t="shared" si="4"/>
        <v>5</v>
      </c>
      <c r="K52" s="19">
        <f t="shared" si="5"/>
        <v>0.12813978817347899</v>
      </c>
      <c r="L52" s="5">
        <f t="shared" si="6"/>
        <v>27</v>
      </c>
      <c r="M52" s="9">
        <f t="shared" si="7"/>
        <v>1</v>
      </c>
      <c r="N52" s="9">
        <f t="shared" si="8"/>
        <v>0.12813978817347899</v>
      </c>
    </row>
    <row r="53" spans="1:25" x14ac:dyDescent="0.25">
      <c r="A53" s="5">
        <v>94</v>
      </c>
      <c r="B53" s="5" t="s">
        <v>94</v>
      </c>
      <c r="C53" s="19">
        <v>0.18310323360310501</v>
      </c>
      <c r="D53" s="19">
        <v>0.239365339898783</v>
      </c>
      <c r="E53" s="14">
        <f t="shared" si="0"/>
        <v>-0.23504700521582925</v>
      </c>
      <c r="F53" s="14">
        <f t="shared" si="1"/>
        <v>0.23504700521582925</v>
      </c>
      <c r="G53" s="5">
        <f t="shared" si="2"/>
        <v>26</v>
      </c>
      <c r="H53" s="19">
        <v>0.21219783911867199</v>
      </c>
      <c r="I53" s="14">
        <f t="shared" si="3"/>
        <v>0.41526570952309505</v>
      </c>
      <c r="J53" s="5">
        <f t="shared" si="4"/>
        <v>7</v>
      </c>
      <c r="K53" s="19">
        <f t="shared" si="5"/>
        <v>9.7606961392229949E-2</v>
      </c>
      <c r="L53" s="5">
        <f t="shared" si="6"/>
        <v>19</v>
      </c>
      <c r="M53" s="9">
        <f t="shared" si="7"/>
        <v>-1</v>
      </c>
      <c r="N53" s="9">
        <f t="shared" si="8"/>
        <v>-9.7606961392229949E-2</v>
      </c>
    </row>
    <row r="54" spans="1:25" x14ac:dyDescent="0.25">
      <c r="A54" s="5">
        <v>95</v>
      </c>
      <c r="B54" s="5" t="s">
        <v>95</v>
      </c>
      <c r="C54" s="19">
        <v>0.107332989867766</v>
      </c>
      <c r="D54" s="19">
        <v>0.19595547891519</v>
      </c>
      <c r="E54" s="14">
        <f t="shared" si="0"/>
        <v>-0.45225828610681523</v>
      </c>
      <c r="F54" s="14">
        <f t="shared" si="1"/>
        <v>0.45225828610681523</v>
      </c>
      <c r="G54" s="5">
        <f t="shared" si="2"/>
        <v>32</v>
      </c>
      <c r="H54" s="19">
        <v>0.153663333879692</v>
      </c>
      <c r="I54" s="14">
        <f t="shared" si="3"/>
        <v>0.30071518935472324</v>
      </c>
      <c r="J54" s="5">
        <f t="shared" si="4"/>
        <v>3</v>
      </c>
      <c r="K54" s="19">
        <f t="shared" si="5"/>
        <v>0.13600093614385356</v>
      </c>
      <c r="L54" s="5">
        <f t="shared" si="6"/>
        <v>29</v>
      </c>
      <c r="M54" s="9">
        <f t="shared" si="7"/>
        <v>-1</v>
      </c>
      <c r="N54" s="9">
        <f t="shared" si="8"/>
        <v>-0.13600093614385356</v>
      </c>
    </row>
    <row r="55" spans="1:25" x14ac:dyDescent="0.25">
      <c r="A55" s="5">
        <v>97</v>
      </c>
      <c r="B55" s="5" t="s">
        <v>96</v>
      </c>
      <c r="C55" s="19">
        <v>0.268528464017186</v>
      </c>
      <c r="D55" s="19">
        <v>4.0928252772889098E-2</v>
      </c>
      <c r="E55" s="14">
        <f t="shared" si="0"/>
        <v>5.5609559613319099</v>
      </c>
      <c r="F55" s="14">
        <f t="shared" si="1"/>
        <v>5.5609559613319099</v>
      </c>
      <c r="G55" s="5">
        <f t="shared" si="2"/>
        <v>33</v>
      </c>
      <c r="H55" s="19">
        <v>0.14964619364217499</v>
      </c>
      <c r="I55" s="14">
        <f t="shared" si="3"/>
        <v>0.29285374930465119</v>
      </c>
      <c r="J55" s="5">
        <f t="shared" si="4"/>
        <v>2</v>
      </c>
      <c r="K55" s="19">
        <f t="shared" si="5"/>
        <v>1.6285468029941008</v>
      </c>
      <c r="L55" s="5">
        <f t="shared" si="6"/>
        <v>33</v>
      </c>
      <c r="M55" s="9">
        <f t="shared" si="7"/>
        <v>1</v>
      </c>
      <c r="N55" s="9">
        <f t="shared" si="8"/>
        <v>1.6285468029941008</v>
      </c>
    </row>
    <row r="56" spans="1:25" x14ac:dyDescent="0.25">
      <c r="A56" s="5">
        <v>99</v>
      </c>
      <c r="B56" s="5" t="s">
        <v>97</v>
      </c>
      <c r="C56" s="19">
        <v>6.7793163059505501E-2</v>
      </c>
      <c r="D56" s="19">
        <v>6.2207430677594398E-2</v>
      </c>
      <c r="E56" s="14">
        <f t="shared" si="0"/>
        <v>8.9792044472316521E-2</v>
      </c>
      <c r="F56" s="14">
        <f t="shared" si="1"/>
        <v>8.9792044472316521E-2</v>
      </c>
      <c r="G56" s="5">
        <f t="shared" si="2"/>
        <v>10</v>
      </c>
      <c r="H56" s="19">
        <v>6.4880295854149103E-2</v>
      </c>
      <c r="I56" s="14">
        <f t="shared" si="3"/>
        <v>0.12696906907178201</v>
      </c>
      <c r="J56" s="5">
        <f t="shared" si="4"/>
        <v>1</v>
      </c>
      <c r="K56" s="19">
        <f t="shared" si="5"/>
        <v>1.1400812296702079E-2</v>
      </c>
      <c r="L56" s="5">
        <f t="shared" si="6"/>
        <v>3</v>
      </c>
      <c r="M56" s="9">
        <f t="shared" si="7"/>
        <v>1</v>
      </c>
      <c r="N56" s="9">
        <f t="shared" si="8"/>
        <v>1.1400812296702079E-2</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0.3046809606517889</v>
      </c>
      <c r="D58" s="22">
        <f>AVERAGE(D24:D56)</f>
        <v>0.28558630731241569</v>
      </c>
      <c r="E58" s="22">
        <f>AVERAGE(E24:E56)</f>
        <v>0.21775720219131803</v>
      </c>
      <c r="F58" s="22">
        <f>AVERAGE(F24:F56)</f>
        <v>0.31374966147194427</v>
      </c>
      <c r="G58" s="20" t="s">
        <v>100</v>
      </c>
      <c r="H58" s="22">
        <f>AVERAGE(H24:H56)</f>
        <v>0.2951601003289902</v>
      </c>
      <c r="I58" s="22">
        <f>AVERAGE(I24:I56)</f>
        <v>0.57762071939610427</v>
      </c>
      <c r="J58" s="20" t="s">
        <v>100</v>
      </c>
      <c r="K58" s="22">
        <f>AVERAGE(K24:K56)</f>
        <v>0.12861435219013867</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0.10027134451902356</v>
      </c>
      <c r="D59" s="22">
        <f>_xlfn.STDEV.S(D24:D56)</f>
        <v>0.10127865996817512</v>
      </c>
      <c r="E59" s="22">
        <f>_xlfn.STDEV.S(E24:E56)</f>
        <v>0.97494589521186548</v>
      </c>
      <c r="F59" s="22">
        <f>_xlfn.STDEV.S(F24:F56)</f>
        <v>0.9475782037806485</v>
      </c>
      <c r="G59" s="20" t="s">
        <v>100</v>
      </c>
      <c r="H59" s="22">
        <f>_xlfn.STDEV.S(H24:H56)</f>
        <v>9.6527736125715441E-2</v>
      </c>
      <c r="I59" s="22">
        <f>_xlfn.STDEV.S(I24:I56)</f>
        <v>0.18890229512886675</v>
      </c>
      <c r="J59" s="20" t="s">
        <v>100</v>
      </c>
      <c r="K59" s="22">
        <f>_xlfn.STDEV.S(K24:K56)</f>
        <v>0.2736611299790806</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1.0054342531652716E-2</v>
      </c>
      <c r="D60" s="22">
        <f>_xlfn.VAR.S(D24:D56)</f>
        <v>1.0257366964949235E-2</v>
      </c>
      <c r="E60" s="22">
        <f>_xlfn.VAR.S(E24:E56)</f>
        <v>0.95051949859046581</v>
      </c>
      <c r="F60" s="22">
        <f>_xlfn.VAR.S(F24:F56)</f>
        <v>0.89790445228016025</v>
      </c>
      <c r="G60" s="20" t="s">
        <v>100</v>
      </c>
      <c r="H60" s="22">
        <f>_xlfn.VAR.S(H24:H56)</f>
        <v>9.3176038415557494E-3</v>
      </c>
      <c r="I60" s="22">
        <f>_xlfn.VAR.S(I24:I56)</f>
        <v>3.5684077104953471E-2</v>
      </c>
      <c r="J60" s="20" t="s">
        <v>100</v>
      </c>
      <c r="K60" s="22">
        <f>_xlfn.VAR.S(K24:K56)</f>
        <v>7.4890414061427241E-2</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0.54057160213601707</v>
      </c>
      <c r="D61" s="22">
        <f>MAX(D24:D56)</f>
        <v>0.478262666580068</v>
      </c>
      <c r="E61" s="22">
        <f>MAX(E24:E56)</f>
        <v>5.5609559613319099</v>
      </c>
      <c r="F61" s="22">
        <f>MAX(F24:F56)</f>
        <v>5.5609559613319099</v>
      </c>
      <c r="G61" s="20" t="s">
        <v>100</v>
      </c>
      <c r="H61" s="22">
        <f>MAX(H24:H56)</f>
        <v>0.51099292393385198</v>
      </c>
      <c r="I61" s="22">
        <f>MAX(I24:I56)</f>
        <v>1</v>
      </c>
      <c r="J61" s="20" t="s">
        <v>100</v>
      </c>
      <c r="K61" s="22">
        <f>MAX(K24:K56)</f>
        <v>1.6285468029941008</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6.7793163059505501E-2</v>
      </c>
      <c r="D62" s="22">
        <f>MIN(D24:D56)</f>
        <v>4.0928252772889098E-2</v>
      </c>
      <c r="E62" s="22">
        <f>MIN(E24:E56)</f>
        <v>-0.45225828610681523</v>
      </c>
      <c r="F62" s="22">
        <f>MIN(F24:F56)</f>
        <v>2.964581783977334E-3</v>
      </c>
      <c r="G62" s="20" t="s">
        <v>100</v>
      </c>
      <c r="H62" s="22">
        <f>MIN(H24:H56)</f>
        <v>6.4880295854149103E-2</v>
      </c>
      <c r="I62" s="22">
        <f>MIN(I24:I56)</f>
        <v>0.12696906907178201</v>
      </c>
      <c r="J62" s="20" t="s">
        <v>100</v>
      </c>
      <c r="K62" s="22">
        <f>MIN(K24:K56)</f>
        <v>1.8894988718516843E-3</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43.9" customHeight="1" x14ac:dyDescent="0.25">
      <c r="A64" s="30"/>
      <c r="B64" s="30"/>
      <c r="C64" s="30"/>
      <c r="D64" s="30"/>
      <c r="E64" s="30"/>
      <c r="F64" s="30"/>
      <c r="G64" s="30"/>
      <c r="H64" s="30"/>
      <c r="I64" s="30"/>
      <c r="J64" s="30"/>
      <c r="K64" s="30"/>
      <c r="L64" s="30"/>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CCF32-5B8B-49D0-9FA5-9324B052B7B5}">
  <sheetPr>
    <tabColor rgb="FF00B050"/>
  </sheetPr>
  <dimension ref="A1:Y64"/>
  <sheetViews>
    <sheetView zoomScale="80" zoomScaleNormal="80" workbookViewId="0"/>
  </sheetViews>
  <sheetFormatPr baseColWidth="10" defaultColWidth="10.625" defaultRowHeight="15" x14ac:dyDescent="0.25"/>
  <cols>
    <col min="1" max="1" width="14.12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7" t="s">
        <v>1</v>
      </c>
      <c r="B15" s="27" t="s">
        <v>9</v>
      </c>
      <c r="C15" s="28"/>
      <c r="D15" s="28"/>
      <c r="E15" s="28"/>
      <c r="F15" s="29"/>
      <c r="G15" s="7" t="s">
        <v>3</v>
      </c>
      <c r="H15" s="25" t="s">
        <v>11</v>
      </c>
      <c r="I15" s="25"/>
      <c r="J15" s="25"/>
      <c r="K15" s="25"/>
      <c r="L15" s="25"/>
    </row>
    <row r="16" spans="1:12" s="4" customFormat="1" ht="43.9" customHeight="1" x14ac:dyDescent="0.25">
      <c r="A16" s="3" t="s">
        <v>5</v>
      </c>
      <c r="B16" s="25" t="s">
        <v>13</v>
      </c>
      <c r="C16" s="25"/>
      <c r="D16" s="25"/>
      <c r="E16" s="25"/>
      <c r="F16" s="25"/>
      <c r="G16" s="25"/>
      <c r="H16" s="25"/>
      <c r="I16" s="25"/>
      <c r="J16" s="25"/>
      <c r="K16" s="25"/>
      <c r="L16" s="25"/>
    </row>
    <row r="17" spans="1:14" s="4" customFormat="1" ht="43.9" customHeight="1" x14ac:dyDescent="0.25">
      <c r="A17" s="3" t="s">
        <v>41</v>
      </c>
      <c r="B17" s="25" t="s">
        <v>42</v>
      </c>
      <c r="C17" s="25"/>
      <c r="D17" s="25"/>
      <c r="E17" s="25"/>
      <c r="F17" s="25"/>
      <c r="G17" s="25"/>
      <c r="H17" s="25"/>
      <c r="I17" s="25"/>
      <c r="J17" s="25"/>
      <c r="K17" s="25"/>
      <c r="L17" s="25"/>
    </row>
    <row r="18" spans="1:14" s="4" customFormat="1" ht="43.9" customHeight="1" x14ac:dyDescent="0.25">
      <c r="A18" s="3" t="s">
        <v>43</v>
      </c>
      <c r="B18" s="25" t="s">
        <v>44</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156</v>
      </c>
      <c r="C20" s="31"/>
      <c r="D20" s="31"/>
      <c r="E20" s="31"/>
      <c r="F20" s="31"/>
      <c r="G20" s="31"/>
      <c r="H20" s="31"/>
      <c r="I20" s="31"/>
      <c r="J20" s="31"/>
      <c r="K20" s="31"/>
      <c r="L20" s="31"/>
    </row>
    <row r="21" spans="1:14" s="11" customFormat="1" ht="43.9" customHeight="1" x14ac:dyDescent="0.25">
      <c r="A21" s="10" t="s">
        <v>47</v>
      </c>
      <c r="B21" s="25" t="s">
        <v>48</v>
      </c>
      <c r="C21" s="25"/>
      <c r="D21" s="25"/>
      <c r="E21" s="21" t="s">
        <v>49</v>
      </c>
      <c r="F21" s="32" t="s">
        <v>50</v>
      </c>
      <c r="G21" s="33"/>
      <c r="H21" s="33"/>
      <c r="I21" s="34"/>
      <c r="J21" s="10" t="s">
        <v>51</v>
      </c>
      <c r="K21" s="35" t="s">
        <v>14</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0.96876502376373697</v>
      </c>
      <c r="D24" s="19">
        <v>0.96087849296017003</v>
      </c>
      <c r="E24" s="14">
        <f>(C24-D24)/D24</f>
        <v>8.2076254816266844E-3</v>
      </c>
      <c r="F24" s="14">
        <f>ABS(E24)</f>
        <v>8.2076254816266844E-3</v>
      </c>
      <c r="G24" s="5">
        <f>RANK(F24,$F$24:$F$56,1)</f>
        <v>16</v>
      </c>
      <c r="H24" s="19">
        <v>0.96495097403940699</v>
      </c>
      <c r="I24" s="14">
        <f>MIN($H$24:$H$56)/H24</f>
        <v>0.80349531458769285</v>
      </c>
      <c r="J24" s="5">
        <f>RANK(I24,$I$24:$I$56,1)</f>
        <v>18</v>
      </c>
      <c r="K24" s="19">
        <f>I24*F24</f>
        <v>6.5947886183775973E-3</v>
      </c>
      <c r="L24" s="5">
        <f>RANK(K24,$K$24:$K$56,1)</f>
        <v>16</v>
      </c>
      <c r="M24" s="9">
        <f>IF(E24&gt;0,1,-1)</f>
        <v>1</v>
      </c>
      <c r="N24" s="9">
        <f>K24*M24</f>
        <v>6.5947886183775973E-3</v>
      </c>
    </row>
    <row r="25" spans="1:14" x14ac:dyDescent="0.25">
      <c r="A25" s="5">
        <v>8</v>
      </c>
      <c r="B25" s="5" t="s">
        <v>66</v>
      </c>
      <c r="C25" s="19">
        <v>0.96763629474565604</v>
      </c>
      <c r="D25" s="19">
        <v>0.96381653689993296</v>
      </c>
      <c r="E25" s="14">
        <f t="shared" ref="E25:E55" si="0">(C25-D25)/D25</f>
        <v>3.9631586505136538E-3</v>
      </c>
      <c r="F25" s="14">
        <f t="shared" ref="F25:F56" si="1">ABS(E25)</f>
        <v>3.9631586505136538E-3</v>
      </c>
      <c r="G25" s="5">
        <f t="shared" ref="G25:G56" si="2">RANK(F25,$F$24:$F$56,1)</f>
        <v>8</v>
      </c>
      <c r="H25" s="19">
        <v>0.96577332623171697</v>
      </c>
      <c r="I25" s="14">
        <f t="shared" ref="I25:I56" si="3">MIN($H$24:$H$56)/H25</f>
        <v>0.80281114148463129</v>
      </c>
      <c r="J25" s="5">
        <f t="shared" ref="J25:J56" si="4">RANK(I25,$I$24:$I$56,1)</f>
        <v>17</v>
      </c>
      <c r="K25" s="19">
        <f t="shared" ref="K25:K56" si="5">I25*F25</f>
        <v>3.1816679201035571E-3</v>
      </c>
      <c r="L25" s="5">
        <f t="shared" ref="L25:L56" si="6">RANK(K25,$K$24:$K$56,1)</f>
        <v>8</v>
      </c>
      <c r="M25" s="9">
        <f t="shared" ref="M25:M56" si="7">IF(E25&gt;0,1,-1)</f>
        <v>1</v>
      </c>
      <c r="N25" s="9">
        <f t="shared" ref="N25:N56" si="8">K25*M25</f>
        <v>3.1816679201035571E-3</v>
      </c>
    </row>
    <row r="26" spans="1:14" x14ac:dyDescent="0.25">
      <c r="A26" s="5">
        <v>11</v>
      </c>
      <c r="B26" s="5" t="s">
        <v>67</v>
      </c>
      <c r="C26" s="19">
        <v>0.94589122381881696</v>
      </c>
      <c r="D26" s="19">
        <v>0.92894786982863897</v>
      </c>
      <c r="E26" s="14">
        <f t="shared" si="0"/>
        <v>1.8239294733840655E-2</v>
      </c>
      <c r="F26" s="14">
        <f t="shared" si="1"/>
        <v>1.8239294733840655E-2</v>
      </c>
      <c r="G26" s="5">
        <f t="shared" si="2"/>
        <v>26</v>
      </c>
      <c r="H26" s="19">
        <v>0.93777754944590097</v>
      </c>
      <c r="I26" s="14">
        <f t="shared" si="3"/>
        <v>0.8267777223986762</v>
      </c>
      <c r="J26" s="5">
        <f t="shared" si="4"/>
        <v>27</v>
      </c>
      <c r="K26" s="19">
        <f t="shared" si="5"/>
        <v>1.5079842558202945E-2</v>
      </c>
      <c r="L26" s="5">
        <f t="shared" si="6"/>
        <v>27</v>
      </c>
      <c r="M26" s="9">
        <f t="shared" si="7"/>
        <v>1</v>
      </c>
      <c r="N26" s="9">
        <f t="shared" si="8"/>
        <v>1.5079842558202945E-2</v>
      </c>
    </row>
    <row r="27" spans="1:14" x14ac:dyDescent="0.25">
      <c r="A27" s="5">
        <v>13</v>
      </c>
      <c r="B27" s="5" t="s">
        <v>68</v>
      </c>
      <c r="C27" s="19">
        <v>0.97704449116419101</v>
      </c>
      <c r="D27" s="19">
        <v>0.96705604654466404</v>
      </c>
      <c r="E27" s="14">
        <f t="shared" si="0"/>
        <v>1.0328713268704688E-2</v>
      </c>
      <c r="F27" s="14">
        <f t="shared" si="1"/>
        <v>1.0328713268704688E-2</v>
      </c>
      <c r="G27" s="5">
        <f t="shared" si="2"/>
        <v>19</v>
      </c>
      <c r="H27" s="19">
        <v>0.97209285717657201</v>
      </c>
      <c r="I27" s="14">
        <f t="shared" si="3"/>
        <v>0.79759210318594231</v>
      </c>
      <c r="J27" s="5">
        <f t="shared" si="4"/>
        <v>13</v>
      </c>
      <c r="K27" s="19">
        <f t="shared" si="5"/>
        <v>8.2381001391907214E-3</v>
      </c>
      <c r="L27" s="5">
        <f t="shared" si="6"/>
        <v>19</v>
      </c>
      <c r="M27" s="9">
        <f t="shared" si="7"/>
        <v>1</v>
      </c>
      <c r="N27" s="9">
        <f t="shared" si="8"/>
        <v>8.2381001391907214E-3</v>
      </c>
    </row>
    <row r="28" spans="1:14" x14ac:dyDescent="0.25">
      <c r="A28" s="5">
        <v>15</v>
      </c>
      <c r="B28" s="5" t="s">
        <v>69</v>
      </c>
      <c r="C28" s="19">
        <v>0.97733759076874904</v>
      </c>
      <c r="D28" s="19">
        <v>0.96756920617417297</v>
      </c>
      <c r="E28" s="14">
        <f t="shared" si="0"/>
        <v>1.0095799382868803E-2</v>
      </c>
      <c r="F28" s="14">
        <f t="shared" si="1"/>
        <v>1.0095799382868803E-2</v>
      </c>
      <c r="G28" s="5">
        <f t="shared" si="2"/>
        <v>18</v>
      </c>
      <c r="H28" s="19">
        <v>0.97252567440275295</v>
      </c>
      <c r="I28" s="14">
        <f t="shared" si="3"/>
        <v>0.79723713918775618</v>
      </c>
      <c r="J28" s="5">
        <f t="shared" si="4"/>
        <v>12</v>
      </c>
      <c r="K28" s="19">
        <f t="shared" si="5"/>
        <v>8.0487462178118387E-3</v>
      </c>
      <c r="L28" s="5">
        <f t="shared" si="6"/>
        <v>18</v>
      </c>
      <c r="M28" s="9">
        <f t="shared" si="7"/>
        <v>1</v>
      </c>
      <c r="N28" s="9">
        <f t="shared" si="8"/>
        <v>8.0487462178118387E-3</v>
      </c>
    </row>
    <row r="29" spans="1:14" x14ac:dyDescent="0.25">
      <c r="A29" s="5">
        <v>17</v>
      </c>
      <c r="B29" s="5" t="s">
        <v>70</v>
      </c>
      <c r="C29" s="19">
        <v>0.98359806669733996</v>
      </c>
      <c r="D29" s="19">
        <v>0.96552265201818999</v>
      </c>
      <c r="E29" s="14">
        <f t="shared" si="0"/>
        <v>1.8720860294025952E-2</v>
      </c>
      <c r="F29" s="14">
        <f t="shared" si="1"/>
        <v>1.8720860294025952E-2</v>
      </c>
      <c r="G29" s="5">
        <f t="shared" si="2"/>
        <v>27</v>
      </c>
      <c r="H29" s="19">
        <v>0.97486718808594297</v>
      </c>
      <c r="I29" s="14">
        <f t="shared" si="3"/>
        <v>0.79532227150837453</v>
      </c>
      <c r="J29" s="5">
        <f t="shared" si="4"/>
        <v>9</v>
      </c>
      <c r="K29" s="19">
        <f t="shared" si="5"/>
        <v>1.4889117133635657E-2</v>
      </c>
      <c r="L29" s="5">
        <f t="shared" si="6"/>
        <v>26</v>
      </c>
      <c r="M29" s="9">
        <f t="shared" si="7"/>
        <v>1</v>
      </c>
      <c r="N29" s="9">
        <f t="shared" si="8"/>
        <v>1.4889117133635657E-2</v>
      </c>
    </row>
    <row r="30" spans="1:14" x14ac:dyDescent="0.25">
      <c r="A30" s="5">
        <v>18</v>
      </c>
      <c r="B30" s="5" t="s">
        <v>71</v>
      </c>
      <c r="C30" s="19">
        <v>0.98183751622742599</v>
      </c>
      <c r="D30" s="19">
        <v>0.95968529756712595</v>
      </c>
      <c r="E30" s="14">
        <f t="shared" si="0"/>
        <v>2.3082794658267215E-2</v>
      </c>
      <c r="F30" s="14">
        <f t="shared" si="1"/>
        <v>2.3082794658267215E-2</v>
      </c>
      <c r="G30" s="5">
        <f t="shared" si="2"/>
        <v>30</v>
      </c>
      <c r="H30" s="19">
        <v>0.97071482694191202</v>
      </c>
      <c r="I30" s="14">
        <f t="shared" si="3"/>
        <v>0.79872436778375311</v>
      </c>
      <c r="J30" s="5">
        <f t="shared" si="4"/>
        <v>14</v>
      </c>
      <c r="K30" s="19">
        <f t="shared" si="5"/>
        <v>1.8436790570106675E-2</v>
      </c>
      <c r="L30" s="5">
        <f t="shared" si="6"/>
        <v>29</v>
      </c>
      <c r="M30" s="9">
        <f t="shared" si="7"/>
        <v>1</v>
      </c>
      <c r="N30" s="9">
        <f t="shared" si="8"/>
        <v>1.8436790570106675E-2</v>
      </c>
    </row>
    <row r="31" spans="1:14" x14ac:dyDescent="0.25">
      <c r="A31" s="5">
        <v>19</v>
      </c>
      <c r="B31" s="5" t="s">
        <v>72</v>
      </c>
      <c r="C31" s="19">
        <v>0.984534829764802</v>
      </c>
      <c r="D31" s="19">
        <v>0.97958804644098796</v>
      </c>
      <c r="E31" s="14">
        <f t="shared" si="0"/>
        <v>5.0498608489421212E-3</v>
      </c>
      <c r="F31" s="14">
        <f t="shared" si="1"/>
        <v>5.0498608489421212E-3</v>
      </c>
      <c r="G31" s="5">
        <f t="shared" si="2"/>
        <v>11</v>
      </c>
      <c r="H31" s="19">
        <v>0.98209353374046904</v>
      </c>
      <c r="I31" s="14">
        <f t="shared" si="3"/>
        <v>0.78947020809159096</v>
      </c>
      <c r="J31" s="5">
        <f t="shared" si="4"/>
        <v>6</v>
      </c>
      <c r="K31" s="19">
        <f t="shared" si="5"/>
        <v>3.9867146952479145E-3</v>
      </c>
      <c r="L31" s="5">
        <f t="shared" si="6"/>
        <v>11</v>
      </c>
      <c r="M31" s="9">
        <f t="shared" si="7"/>
        <v>1</v>
      </c>
      <c r="N31" s="9">
        <f t="shared" si="8"/>
        <v>3.9867146952479145E-3</v>
      </c>
    </row>
    <row r="32" spans="1:14" x14ac:dyDescent="0.25">
      <c r="A32" s="5">
        <v>20</v>
      </c>
      <c r="B32" s="5" t="s">
        <v>73</v>
      </c>
      <c r="C32" s="19">
        <v>0.96697820402141199</v>
      </c>
      <c r="D32" s="19">
        <v>0.96271727679243102</v>
      </c>
      <c r="E32" s="14">
        <f t="shared" si="0"/>
        <v>4.4259382600647544E-3</v>
      </c>
      <c r="F32" s="14">
        <f t="shared" si="1"/>
        <v>4.4259382600647544E-3</v>
      </c>
      <c r="G32" s="5">
        <f t="shared" si="2"/>
        <v>9</v>
      </c>
      <c r="H32" s="19">
        <v>0.96487542805335802</v>
      </c>
      <c r="I32" s="14">
        <f t="shared" si="3"/>
        <v>0.8035582251397303</v>
      </c>
      <c r="J32" s="5">
        <f t="shared" si="4"/>
        <v>19</v>
      </c>
      <c r="K32" s="19">
        <f t="shared" si="5"/>
        <v>3.55649909283566E-3</v>
      </c>
      <c r="L32" s="5">
        <f t="shared" si="6"/>
        <v>10</v>
      </c>
      <c r="M32" s="9">
        <f t="shared" si="7"/>
        <v>1</v>
      </c>
      <c r="N32" s="9">
        <f t="shared" si="8"/>
        <v>3.55649909283566E-3</v>
      </c>
    </row>
    <row r="33" spans="1:14" x14ac:dyDescent="0.25">
      <c r="A33" s="5">
        <v>23</v>
      </c>
      <c r="B33" s="5" t="s">
        <v>74</v>
      </c>
      <c r="C33" s="19">
        <v>0.99102050303009703</v>
      </c>
      <c r="D33" s="19">
        <v>0.99108608394383901</v>
      </c>
      <c r="E33" s="14">
        <f t="shared" si="0"/>
        <v>-6.6170754291104252E-5</v>
      </c>
      <c r="F33" s="14">
        <f t="shared" si="1"/>
        <v>6.6170754291104252E-5</v>
      </c>
      <c r="G33" s="5">
        <f t="shared" si="2"/>
        <v>1</v>
      </c>
      <c r="H33" s="19">
        <v>0.99105307505288698</v>
      </c>
      <c r="I33" s="14">
        <f t="shared" si="3"/>
        <v>0.78233306163357463</v>
      </c>
      <c r="J33" s="5">
        <f t="shared" si="4"/>
        <v>3</v>
      </c>
      <c r="K33" s="19">
        <f t="shared" si="5"/>
        <v>5.1767568795162589E-5</v>
      </c>
      <c r="L33" s="5">
        <f t="shared" si="6"/>
        <v>1</v>
      </c>
      <c r="M33" s="9">
        <f t="shared" si="7"/>
        <v>-1</v>
      </c>
      <c r="N33" s="9">
        <f t="shared" si="8"/>
        <v>-5.1767568795162589E-5</v>
      </c>
    </row>
    <row r="34" spans="1:14" x14ac:dyDescent="0.25">
      <c r="A34" s="5">
        <v>25</v>
      </c>
      <c r="B34" s="5" t="s">
        <v>75</v>
      </c>
      <c r="C34" s="19">
        <v>0.94486515022191997</v>
      </c>
      <c r="D34" s="19">
        <v>0.93854618346206198</v>
      </c>
      <c r="E34" s="14">
        <f t="shared" si="0"/>
        <v>6.7327179751015603E-3</v>
      </c>
      <c r="F34" s="14">
        <f t="shared" si="1"/>
        <v>6.7327179751015603E-3</v>
      </c>
      <c r="G34" s="5">
        <f t="shared" si="2"/>
        <v>13</v>
      </c>
      <c r="H34" s="19">
        <v>0.94174275894745896</v>
      </c>
      <c r="I34" s="14">
        <f t="shared" si="3"/>
        <v>0.8232965733806622</v>
      </c>
      <c r="J34" s="5">
        <f t="shared" si="4"/>
        <v>26</v>
      </c>
      <c r="K34" s="19">
        <f t="shared" si="5"/>
        <v>5.5430236384395055E-3</v>
      </c>
      <c r="L34" s="5">
        <f t="shared" si="6"/>
        <v>13</v>
      </c>
      <c r="M34" s="9">
        <f t="shared" si="7"/>
        <v>1</v>
      </c>
      <c r="N34" s="9">
        <f t="shared" si="8"/>
        <v>5.5430236384395055E-3</v>
      </c>
    </row>
    <row r="35" spans="1:14" x14ac:dyDescent="0.25">
      <c r="A35" s="5">
        <v>27</v>
      </c>
      <c r="B35" s="5" t="s">
        <v>76</v>
      </c>
      <c r="C35" s="19">
        <v>0.982628074380681</v>
      </c>
      <c r="D35" s="19">
        <v>0.98187892553872602</v>
      </c>
      <c r="E35" s="14">
        <f t="shared" si="0"/>
        <v>7.6297476447409094E-4</v>
      </c>
      <c r="F35" s="14">
        <f t="shared" si="1"/>
        <v>7.6297476447409094E-4</v>
      </c>
      <c r="G35" s="5">
        <f t="shared" si="2"/>
        <v>2</v>
      </c>
      <c r="H35" s="19">
        <v>0.98225908690282804</v>
      </c>
      <c r="I35" s="14">
        <f t="shared" si="3"/>
        <v>0.78933714819804501</v>
      </c>
      <c r="J35" s="5">
        <f t="shared" si="4"/>
        <v>5</v>
      </c>
      <c r="K35" s="19">
        <f t="shared" si="5"/>
        <v>6.0224432473705402E-4</v>
      </c>
      <c r="L35" s="5">
        <f t="shared" si="6"/>
        <v>2</v>
      </c>
      <c r="M35" s="9">
        <f t="shared" si="7"/>
        <v>1</v>
      </c>
      <c r="N35" s="9">
        <f t="shared" si="8"/>
        <v>6.0224432473705402E-4</v>
      </c>
    </row>
    <row r="36" spans="1:14" x14ac:dyDescent="0.25">
      <c r="A36" s="5">
        <v>41</v>
      </c>
      <c r="B36" s="5" t="s">
        <v>77</v>
      </c>
      <c r="C36" s="19">
        <v>0.98431002256755196</v>
      </c>
      <c r="D36" s="19">
        <v>0.973601747258249</v>
      </c>
      <c r="E36" s="14">
        <f t="shared" si="0"/>
        <v>1.0998619650651242E-2</v>
      </c>
      <c r="F36" s="14">
        <f t="shared" si="1"/>
        <v>1.0998619650651242E-2</v>
      </c>
      <c r="G36" s="5">
        <f t="shared" si="2"/>
        <v>21</v>
      </c>
      <c r="H36" s="19">
        <v>0.97897804557872303</v>
      </c>
      <c r="I36" s="14">
        <f t="shared" si="3"/>
        <v>0.79198260875110371</v>
      </c>
      <c r="J36" s="5">
        <f t="shared" si="4"/>
        <v>8</v>
      </c>
      <c r="K36" s="19">
        <f t="shared" si="5"/>
        <v>8.7107154835839237E-3</v>
      </c>
      <c r="L36" s="5">
        <f t="shared" si="6"/>
        <v>21</v>
      </c>
      <c r="M36" s="9">
        <f t="shared" si="7"/>
        <v>1</v>
      </c>
      <c r="N36" s="9">
        <f t="shared" si="8"/>
        <v>8.7107154835839237E-3</v>
      </c>
    </row>
    <row r="37" spans="1:14" x14ac:dyDescent="0.25">
      <c r="A37" s="5">
        <v>44</v>
      </c>
      <c r="B37" s="5" t="s">
        <v>78</v>
      </c>
      <c r="C37" s="19">
        <v>0.94566743737085901</v>
      </c>
      <c r="D37" s="19">
        <v>0.94052800896787603</v>
      </c>
      <c r="E37" s="14">
        <f t="shared" si="0"/>
        <v>5.464407602940956E-3</v>
      </c>
      <c r="F37" s="14">
        <f t="shared" si="1"/>
        <v>5.464407602940956E-3</v>
      </c>
      <c r="G37" s="5">
        <f t="shared" si="2"/>
        <v>12</v>
      </c>
      <c r="H37" s="19">
        <v>0.94315435233995604</v>
      </c>
      <c r="I37" s="14">
        <f t="shared" si="3"/>
        <v>0.8220643678565438</v>
      </c>
      <c r="J37" s="5">
        <f t="shared" si="4"/>
        <v>25</v>
      </c>
      <c r="K37" s="19">
        <f t="shared" si="5"/>
        <v>4.492094781822149E-3</v>
      </c>
      <c r="L37" s="5">
        <f t="shared" si="6"/>
        <v>12</v>
      </c>
      <c r="M37" s="9">
        <f t="shared" si="7"/>
        <v>1</v>
      </c>
      <c r="N37" s="9">
        <f t="shared" si="8"/>
        <v>4.492094781822149E-3</v>
      </c>
    </row>
    <row r="38" spans="1:14" x14ac:dyDescent="0.25">
      <c r="A38" s="5">
        <v>47</v>
      </c>
      <c r="B38" s="5" t="s">
        <v>79</v>
      </c>
      <c r="C38" s="19">
        <v>0.96208646717199897</v>
      </c>
      <c r="D38" s="19">
        <v>0.95439848432445995</v>
      </c>
      <c r="E38" s="14">
        <f t="shared" si="0"/>
        <v>8.0553175364488465E-3</v>
      </c>
      <c r="F38" s="14">
        <f t="shared" si="1"/>
        <v>8.0553175364488465E-3</v>
      </c>
      <c r="G38" s="5">
        <f t="shared" si="2"/>
        <v>14</v>
      </c>
      <c r="H38" s="19">
        <v>0.95824488690349796</v>
      </c>
      <c r="I38" s="14">
        <f t="shared" si="3"/>
        <v>0.80911841747773972</v>
      </c>
      <c r="J38" s="5">
        <f t="shared" si="4"/>
        <v>22</v>
      </c>
      <c r="K38" s="19">
        <f t="shared" si="5"/>
        <v>6.5177057773721757E-3</v>
      </c>
      <c r="L38" s="5">
        <f t="shared" si="6"/>
        <v>14</v>
      </c>
      <c r="M38" s="9">
        <f t="shared" si="7"/>
        <v>1</v>
      </c>
      <c r="N38" s="9">
        <f t="shared" si="8"/>
        <v>6.5177057773721757E-3</v>
      </c>
    </row>
    <row r="39" spans="1:14" x14ac:dyDescent="0.25">
      <c r="A39" s="5">
        <v>50</v>
      </c>
      <c r="B39" s="5" t="s">
        <v>80</v>
      </c>
      <c r="C39" s="19">
        <v>0.95890726144025995</v>
      </c>
      <c r="D39" s="19">
        <v>0.94858694275178101</v>
      </c>
      <c r="E39" s="14">
        <f t="shared" si="0"/>
        <v>1.0879676098577163E-2</v>
      </c>
      <c r="F39" s="14">
        <f t="shared" si="1"/>
        <v>1.0879676098577163E-2</v>
      </c>
      <c r="G39" s="5">
        <f t="shared" si="2"/>
        <v>20</v>
      </c>
      <c r="H39" s="19">
        <v>0.95373160359471398</v>
      </c>
      <c r="I39" s="14">
        <f t="shared" si="3"/>
        <v>0.81294735701866305</v>
      </c>
      <c r="J39" s="5">
        <f t="shared" si="4"/>
        <v>24</v>
      </c>
      <c r="K39" s="19">
        <f t="shared" si="5"/>
        <v>8.8446039295574236E-3</v>
      </c>
      <c r="L39" s="5">
        <f t="shared" si="6"/>
        <v>22</v>
      </c>
      <c r="M39" s="9">
        <f t="shared" si="7"/>
        <v>1</v>
      </c>
      <c r="N39" s="9">
        <f t="shared" si="8"/>
        <v>8.8446039295574236E-3</v>
      </c>
    </row>
    <row r="40" spans="1:14" x14ac:dyDescent="0.25">
      <c r="A40" s="5">
        <v>52</v>
      </c>
      <c r="B40" s="5" t="s">
        <v>81</v>
      </c>
      <c r="C40" s="19">
        <v>0.97936791273690305</v>
      </c>
      <c r="D40" s="19">
        <v>0.96647145169152604</v>
      </c>
      <c r="E40" s="14">
        <f t="shared" si="0"/>
        <v>1.334386134510804E-2</v>
      </c>
      <c r="F40" s="14">
        <f t="shared" si="1"/>
        <v>1.334386134510804E-2</v>
      </c>
      <c r="G40" s="5">
        <f t="shared" si="2"/>
        <v>23</v>
      </c>
      <c r="H40" s="19">
        <v>0.97309979998788798</v>
      </c>
      <c r="I40" s="14">
        <f t="shared" si="3"/>
        <v>0.79676677197667123</v>
      </c>
      <c r="J40" s="5">
        <f t="shared" si="4"/>
        <v>10</v>
      </c>
      <c r="K40" s="19">
        <f t="shared" si="5"/>
        <v>1.0631945329646016E-2</v>
      </c>
      <c r="L40" s="5">
        <f t="shared" si="6"/>
        <v>23</v>
      </c>
      <c r="M40" s="9">
        <f t="shared" si="7"/>
        <v>1</v>
      </c>
      <c r="N40" s="9">
        <f t="shared" si="8"/>
        <v>1.0631945329646016E-2</v>
      </c>
    </row>
    <row r="41" spans="1:14" ht="13.9" customHeight="1" x14ac:dyDescent="0.25">
      <c r="A41" s="5">
        <v>54</v>
      </c>
      <c r="B41" s="5" t="s">
        <v>82</v>
      </c>
      <c r="C41" s="19">
        <v>0.926214515398461</v>
      </c>
      <c r="D41" s="19">
        <v>0.91179671211845303</v>
      </c>
      <c r="E41" s="14">
        <f t="shared" si="0"/>
        <v>1.5812519488592899E-2</v>
      </c>
      <c r="F41" s="14">
        <f t="shared" si="1"/>
        <v>1.5812519488592899E-2</v>
      </c>
      <c r="G41" s="5">
        <f t="shared" si="2"/>
        <v>25</v>
      </c>
      <c r="H41" s="19">
        <v>0.91910382408289004</v>
      </c>
      <c r="I41" s="14">
        <f t="shared" si="3"/>
        <v>0.84357562892434435</v>
      </c>
      <c r="J41" s="5">
        <f t="shared" si="4"/>
        <v>30</v>
      </c>
      <c r="K41" s="19">
        <f t="shared" si="5"/>
        <v>1.3339056072468207E-2</v>
      </c>
      <c r="L41" s="5">
        <f t="shared" si="6"/>
        <v>25</v>
      </c>
      <c r="M41" s="9">
        <f t="shared" si="7"/>
        <v>1</v>
      </c>
      <c r="N41" s="9">
        <f t="shared" si="8"/>
        <v>1.3339056072468207E-2</v>
      </c>
    </row>
    <row r="42" spans="1:14" x14ac:dyDescent="0.25">
      <c r="A42" s="5">
        <v>63</v>
      </c>
      <c r="B42" s="5" t="s">
        <v>83</v>
      </c>
      <c r="C42" s="19">
        <v>0.96481346222307596</v>
      </c>
      <c r="D42" s="19">
        <v>0.94231987596482403</v>
      </c>
      <c r="E42" s="14">
        <f t="shared" si="0"/>
        <v>2.3870435965516655E-2</v>
      </c>
      <c r="F42" s="14">
        <f t="shared" si="1"/>
        <v>2.3870435965516655E-2</v>
      </c>
      <c r="G42" s="5">
        <f t="shared" si="2"/>
        <v>32</v>
      </c>
      <c r="H42" s="19">
        <v>0.95400591017310898</v>
      </c>
      <c r="I42" s="14">
        <f t="shared" si="3"/>
        <v>0.81271360919221758</v>
      </c>
      <c r="J42" s="5">
        <f t="shared" si="4"/>
        <v>23</v>
      </c>
      <c r="K42" s="19">
        <f t="shared" si="5"/>
        <v>1.9399828166526759E-2</v>
      </c>
      <c r="L42" s="5">
        <f t="shared" si="6"/>
        <v>31</v>
      </c>
      <c r="M42" s="9">
        <f t="shared" si="7"/>
        <v>1</v>
      </c>
      <c r="N42" s="9">
        <f t="shared" si="8"/>
        <v>1.9399828166526759E-2</v>
      </c>
    </row>
    <row r="43" spans="1:14" x14ac:dyDescent="0.25">
      <c r="A43" s="5">
        <v>66</v>
      </c>
      <c r="B43" s="5" t="s">
        <v>84</v>
      </c>
      <c r="C43" s="19">
        <v>0.96272224998252698</v>
      </c>
      <c r="D43" s="19">
        <v>0.95495633253074197</v>
      </c>
      <c r="E43" s="14">
        <f t="shared" si="0"/>
        <v>8.1322225815336005E-3</v>
      </c>
      <c r="F43" s="14">
        <f t="shared" si="1"/>
        <v>8.1322225815336005E-3</v>
      </c>
      <c r="G43" s="5">
        <f t="shared" si="2"/>
        <v>15</v>
      </c>
      <c r="H43" s="19">
        <v>0.959032169576441</v>
      </c>
      <c r="I43" s="14">
        <f t="shared" si="3"/>
        <v>0.80845420106180799</v>
      </c>
      <c r="J43" s="5">
        <f t="shared" si="4"/>
        <v>21</v>
      </c>
      <c r="K43" s="19">
        <f t="shared" si="5"/>
        <v>6.5745295100105407E-3</v>
      </c>
      <c r="L43" s="5">
        <f t="shared" si="6"/>
        <v>15</v>
      </c>
      <c r="M43" s="9">
        <f t="shared" si="7"/>
        <v>1</v>
      </c>
      <c r="N43" s="9">
        <f t="shared" si="8"/>
        <v>6.5745295100105407E-3</v>
      </c>
    </row>
    <row r="44" spans="1:14" x14ac:dyDescent="0.25">
      <c r="A44" s="5">
        <v>68</v>
      </c>
      <c r="B44" s="5" t="s">
        <v>85</v>
      </c>
      <c r="C44" s="19">
        <v>0.970437540635808</v>
      </c>
      <c r="D44" s="19">
        <v>0.96666203311184795</v>
      </c>
      <c r="E44" s="14">
        <f t="shared" si="0"/>
        <v>3.9057161599758486E-3</v>
      </c>
      <c r="F44" s="14">
        <f t="shared" si="1"/>
        <v>3.9057161599758486E-3</v>
      </c>
      <c r="G44" s="5">
        <f t="shared" si="2"/>
        <v>7</v>
      </c>
      <c r="H44" s="19">
        <v>0.968591245453438</v>
      </c>
      <c r="I44" s="14">
        <f t="shared" si="3"/>
        <v>0.80047552575651038</v>
      </c>
      <c r="J44" s="5">
        <f t="shared" si="4"/>
        <v>16</v>
      </c>
      <c r="K44" s="19">
        <f t="shared" si="5"/>
        <v>3.1264301966123661E-3</v>
      </c>
      <c r="L44" s="5">
        <f t="shared" si="6"/>
        <v>7</v>
      </c>
      <c r="M44" s="9">
        <f t="shared" si="7"/>
        <v>1</v>
      </c>
      <c r="N44" s="9">
        <f t="shared" si="8"/>
        <v>3.1264301966123661E-3</v>
      </c>
    </row>
    <row r="45" spans="1:14" x14ac:dyDescent="0.25">
      <c r="A45" s="5">
        <v>70</v>
      </c>
      <c r="B45" s="5" t="s">
        <v>86</v>
      </c>
      <c r="C45" s="19">
        <v>0.99370715811346599</v>
      </c>
      <c r="D45" s="19">
        <v>0.98931030788568897</v>
      </c>
      <c r="E45" s="14">
        <f t="shared" si="0"/>
        <v>4.4443590577498224E-3</v>
      </c>
      <c r="F45" s="14">
        <f t="shared" si="1"/>
        <v>4.4443590577498224E-3</v>
      </c>
      <c r="G45" s="5">
        <f t="shared" si="2"/>
        <v>10</v>
      </c>
      <c r="H45" s="19">
        <v>0.991506045345529</v>
      </c>
      <c r="I45" s="14">
        <f t="shared" si="3"/>
        <v>0.78197565217799425</v>
      </c>
      <c r="J45" s="5">
        <f t="shared" si="4"/>
        <v>2</v>
      </c>
      <c r="K45" s="19">
        <f t="shared" si="5"/>
        <v>3.4753805726970934E-3</v>
      </c>
      <c r="L45" s="5">
        <f t="shared" si="6"/>
        <v>9</v>
      </c>
      <c r="M45" s="9">
        <f t="shared" si="7"/>
        <v>1</v>
      </c>
      <c r="N45" s="9">
        <f t="shared" si="8"/>
        <v>3.4753805726970934E-3</v>
      </c>
    </row>
    <row r="46" spans="1:14" x14ac:dyDescent="0.25">
      <c r="A46" s="5">
        <v>73</v>
      </c>
      <c r="B46" s="5" t="s">
        <v>87</v>
      </c>
      <c r="C46" s="19">
        <v>0.970922948198636</v>
      </c>
      <c r="D46" s="19">
        <v>0.94881905669463196</v>
      </c>
      <c r="E46" s="14">
        <f t="shared" si="0"/>
        <v>2.3296213696430812E-2</v>
      </c>
      <c r="F46" s="14">
        <f t="shared" si="1"/>
        <v>2.3296213696430812E-2</v>
      </c>
      <c r="G46" s="5">
        <f t="shared" si="2"/>
        <v>31</v>
      </c>
      <c r="H46" s="19">
        <v>0.96000559902816696</v>
      </c>
      <c r="I46" s="14">
        <f t="shared" si="3"/>
        <v>0.80763444216614966</v>
      </c>
      <c r="J46" s="5">
        <f t="shared" si="4"/>
        <v>20</v>
      </c>
      <c r="K46" s="19">
        <f t="shared" si="5"/>
        <v>1.8814824553300313E-2</v>
      </c>
      <c r="L46" s="5">
        <f t="shared" si="6"/>
        <v>30</v>
      </c>
      <c r="M46" s="9">
        <f t="shared" si="7"/>
        <v>1</v>
      </c>
      <c r="N46" s="9">
        <f t="shared" si="8"/>
        <v>1.8814824553300313E-2</v>
      </c>
    </row>
    <row r="47" spans="1:14" x14ac:dyDescent="0.25">
      <c r="A47" s="5">
        <v>76</v>
      </c>
      <c r="B47" s="5" t="s">
        <v>88</v>
      </c>
      <c r="C47" s="19">
        <v>0.97876677440225301</v>
      </c>
      <c r="D47" s="19">
        <v>0.957474541628758</v>
      </c>
      <c r="E47" s="14">
        <f t="shared" si="0"/>
        <v>2.2237910093436886E-2</v>
      </c>
      <c r="F47" s="14">
        <f t="shared" si="1"/>
        <v>2.2237910093436886E-2</v>
      </c>
      <c r="G47" s="5">
        <f t="shared" si="2"/>
        <v>29</v>
      </c>
      <c r="H47" s="19">
        <v>0.96883221948282505</v>
      </c>
      <c r="I47" s="14">
        <f t="shared" si="3"/>
        <v>0.80027642646048336</v>
      </c>
      <c r="J47" s="5">
        <f t="shared" si="4"/>
        <v>15</v>
      </c>
      <c r="K47" s="19">
        <f t="shared" si="5"/>
        <v>1.7796475221525186E-2</v>
      </c>
      <c r="L47" s="5">
        <f t="shared" si="6"/>
        <v>28</v>
      </c>
      <c r="M47" s="9">
        <f t="shared" si="7"/>
        <v>1</v>
      </c>
      <c r="N47" s="9">
        <f t="shared" si="8"/>
        <v>1.7796475221525186E-2</v>
      </c>
    </row>
    <row r="48" spans="1:14" x14ac:dyDescent="0.25">
      <c r="A48" s="5">
        <v>81</v>
      </c>
      <c r="B48" s="5" t="s">
        <v>89</v>
      </c>
      <c r="C48" s="19">
        <v>0.88221833544016304</v>
      </c>
      <c r="D48" s="19">
        <v>0.87952484843650802</v>
      </c>
      <c r="E48" s="14">
        <f t="shared" si="0"/>
        <v>3.0624342318958998E-3</v>
      </c>
      <c r="F48" s="14">
        <f t="shared" si="1"/>
        <v>3.0624342318958998E-3</v>
      </c>
      <c r="G48" s="5">
        <f t="shared" si="2"/>
        <v>5</v>
      </c>
      <c r="H48" s="19">
        <v>0.88087365090627001</v>
      </c>
      <c r="I48" s="14">
        <f t="shared" si="3"/>
        <v>0.88018705707658162</v>
      </c>
      <c r="J48" s="5">
        <f t="shared" si="4"/>
        <v>32</v>
      </c>
      <c r="K48" s="19">
        <f t="shared" si="5"/>
        <v>2.6955149740630338E-3</v>
      </c>
      <c r="L48" s="5">
        <f t="shared" si="6"/>
        <v>5</v>
      </c>
      <c r="M48" s="9">
        <f t="shared" si="7"/>
        <v>1</v>
      </c>
      <c r="N48" s="9">
        <f t="shared" si="8"/>
        <v>2.6955149740630338E-3</v>
      </c>
    </row>
    <row r="49" spans="1:25" x14ac:dyDescent="0.25">
      <c r="A49" s="5">
        <v>85</v>
      </c>
      <c r="B49" s="5" t="s">
        <v>90</v>
      </c>
      <c r="C49" s="19">
        <v>0.932977026756871</v>
      </c>
      <c r="D49" s="19">
        <v>0.93067190853752702</v>
      </c>
      <c r="E49" s="14">
        <f t="shared" si="0"/>
        <v>2.476832273756154E-3</v>
      </c>
      <c r="F49" s="14">
        <f t="shared" si="1"/>
        <v>2.476832273756154E-3</v>
      </c>
      <c r="G49" s="5">
        <f t="shared" si="2"/>
        <v>3</v>
      </c>
      <c r="H49" s="19">
        <v>0.93181916845347701</v>
      </c>
      <c r="I49" s="14">
        <f t="shared" si="3"/>
        <v>0.83206443127189655</v>
      </c>
      <c r="J49" s="5">
        <f t="shared" si="4"/>
        <v>28</v>
      </c>
      <c r="K49" s="19">
        <f t="shared" si="5"/>
        <v>2.0608840372187925E-3</v>
      </c>
      <c r="L49" s="5">
        <f t="shared" si="6"/>
        <v>4</v>
      </c>
      <c r="M49" s="9">
        <f t="shared" si="7"/>
        <v>1</v>
      </c>
      <c r="N49" s="9">
        <f t="shared" si="8"/>
        <v>2.0608840372187925E-3</v>
      </c>
    </row>
    <row r="50" spans="1:25" x14ac:dyDescent="0.25">
      <c r="A50" s="5">
        <v>86</v>
      </c>
      <c r="B50" s="5" t="s">
        <v>91</v>
      </c>
      <c r="C50" s="19">
        <v>0.97749506532456598</v>
      </c>
      <c r="D50" s="19">
        <v>0.96862134923571597</v>
      </c>
      <c r="E50" s="14">
        <f t="shared" si="0"/>
        <v>9.1611816070869788E-3</v>
      </c>
      <c r="F50" s="14">
        <f t="shared" si="1"/>
        <v>9.1611816070869788E-3</v>
      </c>
      <c r="G50" s="5">
        <f t="shared" si="2"/>
        <v>17</v>
      </c>
      <c r="H50" s="19">
        <v>0.97306916575080304</v>
      </c>
      <c r="I50" s="14">
        <f t="shared" si="3"/>
        <v>0.7967918558484588</v>
      </c>
      <c r="J50" s="5">
        <f t="shared" si="4"/>
        <v>11</v>
      </c>
      <c r="K50" s="19">
        <f t="shared" si="5"/>
        <v>7.2995548944756001E-3</v>
      </c>
      <c r="L50" s="5">
        <f t="shared" si="6"/>
        <v>17</v>
      </c>
      <c r="M50" s="9">
        <f t="shared" si="7"/>
        <v>1</v>
      </c>
      <c r="N50" s="9">
        <f t="shared" si="8"/>
        <v>7.2995548944756001E-3</v>
      </c>
    </row>
    <row r="51" spans="1:25" ht="13.9" customHeight="1" x14ac:dyDescent="0.25">
      <c r="A51" s="5">
        <v>88</v>
      </c>
      <c r="B51" s="5" t="s">
        <v>92</v>
      </c>
      <c r="C51" s="19">
        <v>0.98782360100587696</v>
      </c>
      <c r="D51" s="19">
        <v>0.97703815582239695</v>
      </c>
      <c r="E51" s="14">
        <f t="shared" si="0"/>
        <v>1.1038919124301385E-2</v>
      </c>
      <c r="F51" s="14">
        <f t="shared" si="1"/>
        <v>1.1038919124301385E-2</v>
      </c>
      <c r="G51" s="5">
        <f t="shared" si="2"/>
        <v>22</v>
      </c>
      <c r="H51" s="19">
        <v>0.98262561907757495</v>
      </c>
      <c r="I51" s="14">
        <f t="shared" si="3"/>
        <v>0.78904271514447866</v>
      </c>
      <c r="J51" s="5">
        <f t="shared" si="4"/>
        <v>4</v>
      </c>
      <c r="K51" s="19">
        <f t="shared" si="5"/>
        <v>8.7101787180990757E-3</v>
      </c>
      <c r="L51" s="5">
        <f t="shared" si="6"/>
        <v>20</v>
      </c>
      <c r="M51" s="9">
        <f t="shared" si="7"/>
        <v>1</v>
      </c>
      <c r="N51" s="9">
        <f t="shared" si="8"/>
        <v>8.7101787180990757E-3</v>
      </c>
    </row>
    <row r="52" spans="1:25" x14ac:dyDescent="0.25">
      <c r="A52" s="5">
        <v>91</v>
      </c>
      <c r="B52" s="5" t="s">
        <v>93</v>
      </c>
      <c r="C52" s="19">
        <v>0.981541314873562</v>
      </c>
      <c r="D52" s="19">
        <v>0.97816897275921499</v>
      </c>
      <c r="E52" s="14">
        <f t="shared" si="0"/>
        <v>3.4476069148199578E-3</v>
      </c>
      <c r="F52" s="14">
        <f t="shared" si="1"/>
        <v>3.4476069148199578E-3</v>
      </c>
      <c r="G52" s="5">
        <f t="shared" si="2"/>
        <v>6</v>
      </c>
      <c r="H52" s="19">
        <v>0.97980436732401399</v>
      </c>
      <c r="I52" s="14">
        <f t="shared" si="3"/>
        <v>0.7913146872013247</v>
      </c>
      <c r="J52" s="5">
        <f t="shared" si="4"/>
        <v>7</v>
      </c>
      <c r="K52" s="19">
        <f t="shared" si="5"/>
        <v>2.7281419873938788E-3</v>
      </c>
      <c r="L52" s="5">
        <f t="shared" si="6"/>
        <v>6</v>
      </c>
      <c r="M52" s="9">
        <f t="shared" si="7"/>
        <v>1</v>
      </c>
      <c r="N52" s="9">
        <f t="shared" si="8"/>
        <v>2.7281419873938788E-3</v>
      </c>
    </row>
    <row r="53" spans="1:25" x14ac:dyDescent="0.25">
      <c r="A53" s="5">
        <v>94</v>
      </c>
      <c r="B53" s="5" t="s">
        <v>94</v>
      </c>
      <c r="C53" s="19">
        <v>0.90966815962798298</v>
      </c>
      <c r="D53" s="19">
        <v>0.92381114852294</v>
      </c>
      <c r="E53" s="14">
        <f t="shared" si="0"/>
        <v>-1.5309394043977402E-2</v>
      </c>
      <c r="F53" s="14">
        <f t="shared" si="1"/>
        <v>1.5309394043977402E-2</v>
      </c>
      <c r="G53" s="5">
        <f t="shared" si="2"/>
        <v>24</v>
      </c>
      <c r="H53" s="19">
        <v>0.91696637541190895</v>
      </c>
      <c r="I53" s="14">
        <f t="shared" si="3"/>
        <v>0.84554200376126942</v>
      </c>
      <c r="J53" s="5">
        <f t="shared" si="4"/>
        <v>31</v>
      </c>
      <c r="K53" s="19">
        <f t="shared" si="5"/>
        <v>1.2944735716315495E-2</v>
      </c>
      <c r="L53" s="5">
        <f t="shared" si="6"/>
        <v>24</v>
      </c>
      <c r="M53" s="9">
        <f t="shared" si="7"/>
        <v>-1</v>
      </c>
      <c r="N53" s="9">
        <f t="shared" si="8"/>
        <v>-1.2944735716315495E-2</v>
      </c>
    </row>
    <row r="54" spans="1:25" x14ac:dyDescent="0.25">
      <c r="A54" s="5">
        <v>95</v>
      </c>
      <c r="B54" s="5" t="s">
        <v>95</v>
      </c>
      <c r="C54" s="19">
        <v>0.94431364824150199</v>
      </c>
      <c r="D54" s="19">
        <v>0.91422009911702695</v>
      </c>
      <c r="E54" s="14">
        <f t="shared" si="0"/>
        <v>3.2917181708802971E-2</v>
      </c>
      <c r="F54" s="14">
        <f t="shared" si="1"/>
        <v>3.2917181708802971E-2</v>
      </c>
      <c r="G54" s="5">
        <f t="shared" si="2"/>
        <v>33</v>
      </c>
      <c r="H54" s="19">
        <v>0.92860766746290502</v>
      </c>
      <c r="I54" s="14">
        <f t="shared" si="3"/>
        <v>0.83494204669429584</v>
      </c>
      <c r="J54" s="5">
        <f t="shared" si="4"/>
        <v>29</v>
      </c>
      <c r="K54" s="19">
        <f t="shared" si="5"/>
        <v>2.7483939067355991E-2</v>
      </c>
      <c r="L54" s="5">
        <f t="shared" si="6"/>
        <v>33</v>
      </c>
      <c r="M54" s="9">
        <f t="shared" si="7"/>
        <v>1</v>
      </c>
      <c r="N54" s="9">
        <f t="shared" si="8"/>
        <v>2.7483939067355991E-2</v>
      </c>
    </row>
    <row r="55" spans="1:25" x14ac:dyDescent="0.25">
      <c r="A55" s="5">
        <v>97</v>
      </c>
      <c r="B55" s="5" t="s">
        <v>96</v>
      </c>
      <c r="C55" s="19">
        <v>0.994510732987683</v>
      </c>
      <c r="D55" s="19">
        <v>0.99198883834429896</v>
      </c>
      <c r="E55" s="14">
        <f t="shared" si="0"/>
        <v>2.5422611080919634E-3</v>
      </c>
      <c r="F55" s="14">
        <f t="shared" si="1"/>
        <v>2.5422611080919634E-3</v>
      </c>
      <c r="G55" s="5">
        <f t="shared" si="2"/>
        <v>4</v>
      </c>
      <c r="H55" s="19">
        <v>0.99319826089204299</v>
      </c>
      <c r="I55" s="14">
        <f t="shared" si="3"/>
        <v>0.78064331863723413</v>
      </c>
      <c r="J55" s="5">
        <f t="shared" si="4"/>
        <v>1</v>
      </c>
      <c r="K55" s="19">
        <f t="shared" si="5"/>
        <v>1.9845991482632824E-3</v>
      </c>
      <c r="L55" s="5">
        <f t="shared" si="6"/>
        <v>3</v>
      </c>
      <c r="M55" s="9">
        <f t="shared" si="7"/>
        <v>1</v>
      </c>
      <c r="N55" s="9">
        <f t="shared" si="8"/>
        <v>1.9845991482632824E-3</v>
      </c>
    </row>
    <row r="56" spans="1:25" x14ac:dyDescent="0.25">
      <c r="A56" s="5">
        <v>99</v>
      </c>
      <c r="B56" s="5" t="s">
        <v>97</v>
      </c>
      <c r="C56" s="19">
        <v>0.78402942547360499</v>
      </c>
      <c r="D56" s="19">
        <v>0.767457099744982</v>
      </c>
      <c r="E56" s="14">
        <f>(C56-D56)/D56</f>
        <v>2.1593813822466175E-2</v>
      </c>
      <c r="F56" s="14">
        <f t="shared" si="1"/>
        <v>2.1593813822466175E-2</v>
      </c>
      <c r="G56" s="5">
        <f t="shared" si="2"/>
        <v>28</v>
      </c>
      <c r="H56" s="19">
        <v>0.77533358644749395</v>
      </c>
      <c r="I56" s="14">
        <f t="shared" si="3"/>
        <v>1</v>
      </c>
      <c r="J56" s="5">
        <f t="shared" si="4"/>
        <v>33</v>
      </c>
      <c r="K56" s="19">
        <f t="shared" si="5"/>
        <v>2.1593813822466175E-2</v>
      </c>
      <c r="L56" s="5">
        <f t="shared" si="6"/>
        <v>32</v>
      </c>
      <c r="M56" s="9">
        <f t="shared" si="7"/>
        <v>1</v>
      </c>
      <c r="N56" s="9">
        <f t="shared" si="8"/>
        <v>2.1593813822466175E-2</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0.95953448571449806</v>
      </c>
      <c r="D58" s="22">
        <f>AVERAGE(D24:D56)</f>
        <v>0.95011274344304175</v>
      </c>
      <c r="E58" s="22">
        <f>AVERAGE(E24:E56)</f>
        <v>1.0027747381465026E-2</v>
      </c>
      <c r="F58" s="22">
        <f>AVERAGE(F24:F56)</f>
        <v>1.0959599793481298E-2</v>
      </c>
      <c r="G58" s="20" t="s">
        <v>100</v>
      </c>
      <c r="H58" s="22">
        <f>AVERAGE(H24:H56)</f>
        <v>0.95488817703923867</v>
      </c>
      <c r="I58" s="22">
        <f>AVERAGE(I24:I56)</f>
        <v>0.81358995154655167</v>
      </c>
      <c r="J58" s="20" t="s">
        <v>100</v>
      </c>
      <c r="K58" s="22">
        <f>AVERAGE(K24:K56)</f>
        <v>9.0131592254017491E-3</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4.0168438943075258E-2</v>
      </c>
      <c r="D59" s="22">
        <f>_xlfn.STDEV.S(D24:D56)</f>
        <v>4.1149255409526568E-2</v>
      </c>
      <c r="E59" s="22">
        <f>_xlfn.STDEV.S(E24:E56)</f>
        <v>9.3114817110686744E-3</v>
      </c>
      <c r="F59" s="22">
        <f>_xlfn.STDEV.S(F24:F56)</f>
        <v>8.1569247807343013E-3</v>
      </c>
      <c r="G59" s="20" t="s">
        <v>100</v>
      </c>
      <c r="H59" s="22">
        <f>_xlfn.STDEV.S(H24:H56)</f>
        <v>4.0510917975036087E-2</v>
      </c>
      <c r="I59" s="22">
        <f>_xlfn.STDEV.S(I24:I56)</f>
        <v>3.9699207751780978E-2</v>
      </c>
      <c r="J59" s="20" t="s">
        <v>100</v>
      </c>
      <c r="K59" s="22">
        <f>_xlfn.STDEV.S(K24:K56)</f>
        <v>6.8811831311503127E-3</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1.6135034871235651E-3</v>
      </c>
      <c r="D60" s="22">
        <f>_xlfn.VAR.S(D24:D56)</f>
        <v>1.6932612207584516E-3</v>
      </c>
      <c r="E60" s="22">
        <f>_xlfn.VAR.S(E24:E56)</f>
        <v>8.6703691655566398E-5</v>
      </c>
      <c r="F60" s="22">
        <f>_xlfn.VAR.S(F24:F56)</f>
        <v>6.6535421878557343E-5</v>
      </c>
      <c r="G60" s="20" t="s">
        <v>100</v>
      </c>
      <c r="H60" s="22">
        <f>_xlfn.VAR.S(H24:H56)</f>
        <v>1.6411344751801017E-3</v>
      </c>
      <c r="I60" s="22">
        <f>_xlfn.VAR.S(I24:I56)</f>
        <v>1.5760270961190669E-3</v>
      </c>
      <c r="J60" s="20" t="s">
        <v>100</v>
      </c>
      <c r="K60" s="22">
        <f>_xlfn.VAR.S(K24:K56)</f>
        <v>4.7350681284427621E-5</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0.994510732987683</v>
      </c>
      <c r="D61" s="22">
        <f>MAX(D24:D56)</f>
        <v>0.99198883834429896</v>
      </c>
      <c r="E61" s="22">
        <f>MAX(E24:E56)</f>
        <v>3.2917181708802971E-2</v>
      </c>
      <c r="F61" s="22">
        <f>MAX(F24:F56)</f>
        <v>3.2917181708802971E-2</v>
      </c>
      <c r="G61" s="20" t="s">
        <v>100</v>
      </c>
      <c r="H61" s="22">
        <f>MAX(H24:H56)</f>
        <v>0.99319826089204299</v>
      </c>
      <c r="I61" s="22">
        <f>MAX(I24:I56)</f>
        <v>1</v>
      </c>
      <c r="J61" s="20" t="s">
        <v>100</v>
      </c>
      <c r="K61" s="22">
        <f>MAX(K24:K56)</f>
        <v>2.7483939067355991E-2</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0.78402942547360499</v>
      </c>
      <c r="D62" s="22">
        <f>MIN(D24:D56)</f>
        <v>0.767457099744982</v>
      </c>
      <c r="E62" s="22">
        <f>MIN(E24:E56)</f>
        <v>-1.5309394043977402E-2</v>
      </c>
      <c r="F62" s="22">
        <f>MIN(F24:F56)</f>
        <v>6.6170754291104252E-5</v>
      </c>
      <c r="G62" s="20" t="s">
        <v>100</v>
      </c>
      <c r="H62" s="22">
        <f>MIN(H24:H56)</f>
        <v>0.77533358644749395</v>
      </c>
      <c r="I62" s="22">
        <f>MIN(I24:I56)</f>
        <v>0.78064331863723413</v>
      </c>
      <c r="J62" s="20" t="s">
        <v>100</v>
      </c>
      <c r="K62" s="22">
        <f>MIN(K24:K56)</f>
        <v>5.1767568795162589E-5</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43.9" customHeight="1" x14ac:dyDescent="0.25">
      <c r="A64" s="30"/>
      <c r="B64" s="30"/>
      <c r="C64" s="30"/>
      <c r="D64" s="30"/>
      <c r="E64" s="30"/>
      <c r="F64" s="30"/>
      <c r="G64" s="30"/>
      <c r="H64" s="30"/>
      <c r="I64" s="30"/>
      <c r="J64" s="30"/>
      <c r="K64" s="30"/>
      <c r="L64" s="30"/>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97DE2-045F-412D-B328-EFFE821A8ACD}">
  <sheetPr>
    <tabColor rgb="FF00B050"/>
  </sheetPr>
  <dimension ref="A1:U64"/>
  <sheetViews>
    <sheetView zoomScale="80" zoomScaleNormal="80" workbookViewId="0"/>
  </sheetViews>
  <sheetFormatPr baseColWidth="10" defaultColWidth="10.625" defaultRowHeight="15" x14ac:dyDescent="0.25"/>
  <cols>
    <col min="1" max="1" width="14.12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7" t="s">
        <v>1</v>
      </c>
      <c r="B15" s="27" t="s">
        <v>9</v>
      </c>
      <c r="C15" s="28"/>
      <c r="D15" s="28"/>
      <c r="E15" s="28"/>
      <c r="F15" s="29"/>
      <c r="G15" s="7" t="s">
        <v>3</v>
      </c>
      <c r="H15" s="25" t="s">
        <v>11</v>
      </c>
      <c r="I15" s="25"/>
      <c r="J15" s="25"/>
      <c r="K15" s="25"/>
      <c r="L15" s="25"/>
    </row>
    <row r="16" spans="1:12" s="4" customFormat="1" ht="43.9" customHeight="1" x14ac:dyDescent="0.25">
      <c r="A16" s="3" t="s">
        <v>5</v>
      </c>
      <c r="B16" s="25" t="s">
        <v>17</v>
      </c>
      <c r="C16" s="25"/>
      <c r="D16" s="25"/>
      <c r="E16" s="25"/>
      <c r="F16" s="25"/>
      <c r="G16" s="25"/>
      <c r="H16" s="25"/>
      <c r="I16" s="25"/>
      <c r="J16" s="25"/>
      <c r="K16" s="25"/>
      <c r="L16" s="25"/>
    </row>
    <row r="17" spans="1:14" s="4" customFormat="1" ht="43.9" customHeight="1" x14ac:dyDescent="0.25">
      <c r="A17" s="3" t="s">
        <v>41</v>
      </c>
      <c r="B17" s="25" t="s">
        <v>106</v>
      </c>
      <c r="C17" s="25"/>
      <c r="D17" s="25"/>
      <c r="E17" s="25"/>
      <c r="F17" s="25"/>
      <c r="G17" s="25"/>
      <c r="H17" s="25"/>
      <c r="I17" s="25"/>
      <c r="J17" s="25"/>
      <c r="K17" s="25"/>
      <c r="L17" s="25"/>
    </row>
    <row r="18" spans="1:14" s="4" customFormat="1" ht="43.9" customHeight="1" x14ac:dyDescent="0.25">
      <c r="A18" s="3" t="s">
        <v>43</v>
      </c>
      <c r="B18" s="25" t="s">
        <v>107</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157</v>
      </c>
      <c r="C20" s="31"/>
      <c r="D20" s="31"/>
      <c r="E20" s="31"/>
      <c r="F20" s="31"/>
      <c r="G20" s="31"/>
      <c r="H20" s="31"/>
      <c r="I20" s="31"/>
      <c r="J20" s="31"/>
      <c r="K20" s="31"/>
      <c r="L20" s="31"/>
    </row>
    <row r="21" spans="1:14" s="11" customFormat="1" ht="43.9" customHeight="1" x14ac:dyDescent="0.25">
      <c r="A21" s="10" t="s">
        <v>47</v>
      </c>
      <c r="B21" s="25" t="s">
        <v>48</v>
      </c>
      <c r="C21" s="25"/>
      <c r="D21" s="25"/>
      <c r="E21" s="21" t="s">
        <v>49</v>
      </c>
      <c r="F21" s="32" t="s">
        <v>108</v>
      </c>
      <c r="G21" s="33"/>
      <c r="H21" s="33"/>
      <c r="I21" s="34"/>
      <c r="J21" s="10" t="s">
        <v>51</v>
      </c>
      <c r="K21" s="35" t="s">
        <v>14</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35.831836222329599</v>
      </c>
      <c r="D24" s="19">
        <v>28.297890437625099</v>
      </c>
      <c r="E24" s="14">
        <f>(C24-D24)/D24</f>
        <v>0.26623701160024654</v>
      </c>
      <c r="F24" s="14">
        <f>ABS(E24)</f>
        <v>0.26623701160024654</v>
      </c>
      <c r="G24" s="5">
        <f>RANK(F24,$F$24:$F$56,1)</f>
        <v>18</v>
      </c>
      <c r="H24" s="19">
        <v>32.188302131235098</v>
      </c>
      <c r="I24" s="14">
        <f>MIN($H$24:$H$56)/H24</f>
        <v>1.2913635292605986E-2</v>
      </c>
      <c r="J24" s="5">
        <f>RANK(I24,$I$24:$I$56,1)</f>
        <v>3</v>
      </c>
      <c r="K24" s="19">
        <f>I24*F24</f>
        <v>3.4380876691988932E-3</v>
      </c>
      <c r="L24" s="5">
        <f>RANK(K24,$K$24:$K$56,1)</f>
        <v>10</v>
      </c>
      <c r="M24" s="9">
        <f>IF(E24&gt;0,1,-1)</f>
        <v>1</v>
      </c>
      <c r="N24" s="9">
        <f>K24*M24</f>
        <v>3.4380876691988932E-3</v>
      </c>
    </row>
    <row r="25" spans="1:14" x14ac:dyDescent="0.25">
      <c r="A25" s="5">
        <v>8</v>
      </c>
      <c r="B25" s="5" t="s">
        <v>66</v>
      </c>
      <c r="C25" s="19">
        <v>21.566589758924199</v>
      </c>
      <c r="D25" s="19">
        <v>25.917990007574701</v>
      </c>
      <c r="E25" s="14">
        <f t="shared" ref="E25:E55" si="0">(C25-D25)/D25</f>
        <v>-0.16789111529785983</v>
      </c>
      <c r="F25" s="14">
        <f t="shared" ref="F25:F56" si="1">ABS(E25)</f>
        <v>0.16789111529785983</v>
      </c>
      <c r="G25" s="5">
        <f t="shared" ref="G25:G56" si="2">RANK(F25,$F$24:$F$56,1)</f>
        <v>12</v>
      </c>
      <c r="H25" s="19">
        <v>23.6888503791522</v>
      </c>
      <c r="I25" s="14">
        <f t="shared" ref="I25:I56" si="3">MIN($H$24:$H$56)/H25</f>
        <v>1.7546988889625397E-2</v>
      </c>
      <c r="J25" s="5">
        <f t="shared" ref="J25:J56" si="4">RANK(I25,$I$24:$I$56,1)</f>
        <v>7</v>
      </c>
      <c r="K25" s="19">
        <f t="shared" ref="K25:K56" si="5">I25*F25</f>
        <v>2.9459835347983628E-3</v>
      </c>
      <c r="L25" s="5">
        <f t="shared" ref="L25:L56" si="6">RANK(K25,$K$24:$K$56,1)</f>
        <v>8</v>
      </c>
      <c r="M25" s="9">
        <f t="shared" ref="M25:M56" si="7">IF(E25&gt;0,1,-1)</f>
        <v>-1</v>
      </c>
      <c r="N25" s="9">
        <f t="shared" ref="N25:N56" si="8">K25*M25</f>
        <v>-2.9459835347983628E-3</v>
      </c>
    </row>
    <row r="26" spans="1:14" x14ac:dyDescent="0.25">
      <c r="A26" s="5">
        <v>11</v>
      </c>
      <c r="B26" s="5" t="s">
        <v>67</v>
      </c>
      <c r="C26" s="19">
        <v>146.34230900582</v>
      </c>
      <c r="D26" s="19">
        <v>123.52060516300099</v>
      </c>
      <c r="E26" s="14">
        <f t="shared" si="0"/>
        <v>0.18476029819237763</v>
      </c>
      <c r="F26" s="14">
        <f t="shared" si="1"/>
        <v>0.18476029819237763</v>
      </c>
      <c r="G26" s="5">
        <f t="shared" si="2"/>
        <v>14</v>
      </c>
      <c r="H26" s="19">
        <v>135.41366561425099</v>
      </c>
      <c r="I26" s="14">
        <f t="shared" si="3"/>
        <v>3.069616294082781E-3</v>
      </c>
      <c r="J26" s="5">
        <f t="shared" si="4"/>
        <v>1</v>
      </c>
      <c r="K26" s="19">
        <f t="shared" si="5"/>
        <v>5.6714322183091571E-4</v>
      </c>
      <c r="L26" s="5">
        <f t="shared" si="6"/>
        <v>2</v>
      </c>
      <c r="M26" s="9">
        <f t="shared" si="7"/>
        <v>1</v>
      </c>
      <c r="N26" s="9">
        <f t="shared" si="8"/>
        <v>5.6714322183091571E-4</v>
      </c>
    </row>
    <row r="27" spans="1:14" x14ac:dyDescent="0.25">
      <c r="A27" s="5">
        <v>13</v>
      </c>
      <c r="B27" s="5" t="s">
        <v>68</v>
      </c>
      <c r="C27" s="19">
        <v>7.7334979528502599</v>
      </c>
      <c r="D27" s="19">
        <v>8.7506121314584711</v>
      </c>
      <c r="E27" s="14">
        <f t="shared" si="0"/>
        <v>-0.11623348896378155</v>
      </c>
      <c r="F27" s="14">
        <f t="shared" si="1"/>
        <v>0.11623348896378155</v>
      </c>
      <c r="G27" s="5">
        <f t="shared" si="2"/>
        <v>7</v>
      </c>
      <c r="H27" s="19">
        <v>8.2377183122683597</v>
      </c>
      <c r="I27" s="14">
        <f t="shared" si="3"/>
        <v>5.045911727667738E-2</v>
      </c>
      <c r="J27" s="5">
        <f t="shared" si="4"/>
        <v>16</v>
      </c>
      <c r="K27" s="19">
        <f t="shared" si="5"/>
        <v>5.8650392511008396E-3</v>
      </c>
      <c r="L27" s="5">
        <f t="shared" si="6"/>
        <v>12</v>
      </c>
      <c r="M27" s="9">
        <f t="shared" si="7"/>
        <v>-1</v>
      </c>
      <c r="N27" s="9">
        <f t="shared" si="8"/>
        <v>-5.8650392511008396E-3</v>
      </c>
    </row>
    <row r="28" spans="1:14" x14ac:dyDescent="0.25">
      <c r="A28" s="5">
        <v>15</v>
      </c>
      <c r="B28" s="5" t="s">
        <v>69</v>
      </c>
      <c r="C28" s="19">
        <v>4.7448936049371895</v>
      </c>
      <c r="D28" s="19">
        <v>4.6271906786850199</v>
      </c>
      <c r="E28" s="14">
        <f t="shared" si="0"/>
        <v>2.5437232745640612E-2</v>
      </c>
      <c r="F28" s="14">
        <f t="shared" si="1"/>
        <v>2.5437232745640612E-2</v>
      </c>
      <c r="G28" s="5">
        <f t="shared" si="2"/>
        <v>3</v>
      </c>
      <c r="H28" s="19">
        <v>4.6869130215894605</v>
      </c>
      <c r="I28" s="14">
        <f t="shared" si="3"/>
        <v>8.8686944369626389E-2</v>
      </c>
      <c r="J28" s="5">
        <f t="shared" si="4"/>
        <v>20</v>
      </c>
      <c r="K28" s="19">
        <f t="shared" si="5"/>
        <v>2.2559504454298675E-3</v>
      </c>
      <c r="L28" s="5">
        <f t="shared" si="6"/>
        <v>5</v>
      </c>
      <c r="M28" s="9">
        <f t="shared" si="7"/>
        <v>1</v>
      </c>
      <c r="N28" s="9">
        <f t="shared" si="8"/>
        <v>2.2559504454298675E-3</v>
      </c>
    </row>
    <row r="29" spans="1:14" x14ac:dyDescent="0.25">
      <c r="A29" s="5">
        <v>17</v>
      </c>
      <c r="B29" s="5" t="s">
        <v>70</v>
      </c>
      <c r="C29" s="19">
        <v>35.890002080213904</v>
      </c>
      <c r="D29" s="19">
        <v>27.569830083750102</v>
      </c>
      <c r="E29" s="14">
        <f t="shared" si="0"/>
        <v>0.30178539262626014</v>
      </c>
      <c r="F29" s="14">
        <f t="shared" si="1"/>
        <v>0.30178539262626014</v>
      </c>
      <c r="G29" s="5">
        <f t="shared" si="2"/>
        <v>21</v>
      </c>
      <c r="H29" s="19">
        <v>31.871150340626301</v>
      </c>
      <c r="I29" s="14">
        <f t="shared" si="3"/>
        <v>1.3042139677058601E-2</v>
      </c>
      <c r="J29" s="5">
        <f t="shared" si="4"/>
        <v>4</v>
      </c>
      <c r="K29" s="19">
        <f t="shared" si="5"/>
        <v>3.9359272431276557E-3</v>
      </c>
      <c r="L29" s="5">
        <f t="shared" si="6"/>
        <v>11</v>
      </c>
      <c r="M29" s="9">
        <f t="shared" si="7"/>
        <v>1</v>
      </c>
      <c r="N29" s="9">
        <f t="shared" si="8"/>
        <v>3.9359272431276557E-3</v>
      </c>
    </row>
    <row r="30" spans="1:14" x14ac:dyDescent="0.25">
      <c r="A30" s="5">
        <v>18</v>
      </c>
      <c r="B30" s="5" t="s">
        <v>71</v>
      </c>
      <c r="C30" s="19">
        <v>2.9897549361540698</v>
      </c>
      <c r="D30" s="19">
        <v>4.1920236416310699</v>
      </c>
      <c r="E30" s="14">
        <f t="shared" si="0"/>
        <v>-0.28679912334874397</v>
      </c>
      <c r="F30" s="14">
        <f t="shared" si="1"/>
        <v>0.28679912334874397</v>
      </c>
      <c r="G30" s="5">
        <f t="shared" si="2"/>
        <v>19</v>
      </c>
      <c r="H30" s="19">
        <v>3.5934173256321498</v>
      </c>
      <c r="I30" s="14">
        <f t="shared" si="3"/>
        <v>0.11567484562563525</v>
      </c>
      <c r="J30" s="5">
        <f t="shared" si="4"/>
        <v>23</v>
      </c>
      <c r="K30" s="19">
        <f t="shared" si="5"/>
        <v>3.3175444318933482E-2</v>
      </c>
      <c r="L30" s="5">
        <f t="shared" si="6"/>
        <v>25</v>
      </c>
      <c r="M30" s="9">
        <f t="shared" si="7"/>
        <v>-1</v>
      </c>
      <c r="N30" s="9">
        <f t="shared" si="8"/>
        <v>-3.3175444318933482E-2</v>
      </c>
    </row>
    <row r="31" spans="1:14" x14ac:dyDescent="0.25">
      <c r="A31" s="5">
        <v>19</v>
      </c>
      <c r="B31" s="5" t="s">
        <v>72</v>
      </c>
      <c r="C31" s="19">
        <v>9.1951424536751798</v>
      </c>
      <c r="D31" s="19">
        <v>7.9579532258255705</v>
      </c>
      <c r="E31" s="14">
        <f t="shared" si="0"/>
        <v>0.15546575768183926</v>
      </c>
      <c r="F31" s="14">
        <f t="shared" si="1"/>
        <v>0.15546575768183926</v>
      </c>
      <c r="G31" s="5">
        <f t="shared" si="2"/>
        <v>11</v>
      </c>
      <c r="H31" s="19">
        <v>8.5845749503935096</v>
      </c>
      <c r="I31" s="14">
        <f t="shared" si="3"/>
        <v>4.8420334939463502E-2</v>
      </c>
      <c r="J31" s="5">
        <f t="shared" si="4"/>
        <v>15</v>
      </c>
      <c r="K31" s="19">
        <f t="shared" si="5"/>
        <v>7.5277040585721277E-3</v>
      </c>
      <c r="L31" s="5">
        <f t="shared" si="6"/>
        <v>14</v>
      </c>
      <c r="M31" s="9">
        <f t="shared" si="7"/>
        <v>1</v>
      </c>
      <c r="N31" s="9">
        <f t="shared" si="8"/>
        <v>7.5277040585721277E-3</v>
      </c>
    </row>
    <row r="32" spans="1:14" x14ac:dyDescent="0.25">
      <c r="A32" s="5">
        <v>20</v>
      </c>
      <c r="B32" s="5" t="s">
        <v>73</v>
      </c>
      <c r="C32" s="19">
        <v>9.5627675623938497</v>
      </c>
      <c r="D32" s="19">
        <v>10.1368003674327</v>
      </c>
      <c r="E32" s="14">
        <f t="shared" si="0"/>
        <v>-5.6628599186296605E-2</v>
      </c>
      <c r="F32" s="14">
        <f t="shared" si="1"/>
        <v>5.6628599186296605E-2</v>
      </c>
      <c r="G32" s="5">
        <f t="shared" si="2"/>
        <v>5</v>
      </c>
      <c r="H32" s="19">
        <v>9.8460538807098796</v>
      </c>
      <c r="I32" s="14">
        <f t="shared" si="3"/>
        <v>4.2216709297655523E-2</v>
      </c>
      <c r="J32" s="5">
        <f t="shared" si="4"/>
        <v>14</v>
      </c>
      <c r="K32" s="19">
        <f t="shared" si="5"/>
        <v>2.3906731097813358E-3</v>
      </c>
      <c r="L32" s="5">
        <f t="shared" si="6"/>
        <v>6</v>
      </c>
      <c r="M32" s="9">
        <f t="shared" si="7"/>
        <v>-1</v>
      </c>
      <c r="N32" s="9">
        <f t="shared" si="8"/>
        <v>-2.3906731097813358E-3</v>
      </c>
    </row>
    <row r="33" spans="1:14" x14ac:dyDescent="0.25">
      <c r="A33" s="5">
        <v>23</v>
      </c>
      <c r="B33" s="5" t="s">
        <v>74</v>
      </c>
      <c r="C33" s="19">
        <v>1.12514497888568</v>
      </c>
      <c r="D33" s="19">
        <v>1.3137347448144701</v>
      </c>
      <c r="E33" s="14">
        <f t="shared" si="0"/>
        <v>-0.14355239265246297</v>
      </c>
      <c r="F33" s="14">
        <f t="shared" si="1"/>
        <v>0.14355239265246297</v>
      </c>
      <c r="G33" s="5">
        <f t="shared" si="2"/>
        <v>10</v>
      </c>
      <c r="H33" s="19">
        <v>1.2188117151859701</v>
      </c>
      <c r="I33" s="14">
        <f t="shared" si="3"/>
        <v>0.34104364868822917</v>
      </c>
      <c r="J33" s="5">
        <f t="shared" si="4"/>
        <v>29</v>
      </c>
      <c r="K33" s="19">
        <f t="shared" si="5"/>
        <v>4.8957631768121311E-2</v>
      </c>
      <c r="L33" s="5">
        <f t="shared" si="6"/>
        <v>26</v>
      </c>
      <c r="M33" s="9">
        <f t="shared" si="7"/>
        <v>-1</v>
      </c>
      <c r="N33" s="9">
        <f t="shared" si="8"/>
        <v>-4.8957631768121311E-2</v>
      </c>
    </row>
    <row r="34" spans="1:14" x14ac:dyDescent="0.25">
      <c r="A34" s="5">
        <v>25</v>
      </c>
      <c r="B34" s="5" t="s">
        <v>75</v>
      </c>
      <c r="C34" s="19">
        <v>24.497232500947</v>
      </c>
      <c r="D34" s="19">
        <v>29.514456780485798</v>
      </c>
      <c r="E34" s="14">
        <f t="shared" si="0"/>
        <v>-0.1699920929209193</v>
      </c>
      <c r="F34" s="14">
        <f t="shared" si="1"/>
        <v>0.1699920929209193</v>
      </c>
      <c r="G34" s="5">
        <f t="shared" si="2"/>
        <v>13</v>
      </c>
      <c r="H34" s="19">
        <v>26.976393716347701</v>
      </c>
      <c r="I34" s="14">
        <f t="shared" si="3"/>
        <v>1.5408582732801943E-2</v>
      </c>
      <c r="J34" s="5">
        <f t="shared" si="4"/>
        <v>5</v>
      </c>
      <c r="K34" s="19">
        <f t="shared" si="5"/>
        <v>2.6193372276941407E-3</v>
      </c>
      <c r="L34" s="5">
        <f t="shared" si="6"/>
        <v>7</v>
      </c>
      <c r="M34" s="9">
        <f t="shared" si="7"/>
        <v>-1</v>
      </c>
      <c r="N34" s="9">
        <f t="shared" si="8"/>
        <v>-2.6193372276941407E-3</v>
      </c>
    </row>
    <row r="35" spans="1:14" x14ac:dyDescent="0.25">
      <c r="A35" s="5">
        <v>27</v>
      </c>
      <c r="B35" s="5" t="s">
        <v>76</v>
      </c>
      <c r="C35" s="19">
        <v>0.57687544770073695</v>
      </c>
      <c r="D35" s="19">
        <v>0.59666487326673501</v>
      </c>
      <c r="E35" s="14">
        <f t="shared" si="0"/>
        <v>-3.3166734716007527E-2</v>
      </c>
      <c r="F35" s="14">
        <f t="shared" si="1"/>
        <v>3.3166734716007527E-2</v>
      </c>
      <c r="G35" s="5">
        <f t="shared" si="2"/>
        <v>4</v>
      </c>
      <c r="H35" s="19">
        <v>0.58662257646717797</v>
      </c>
      <c r="I35" s="14">
        <f t="shared" si="3"/>
        <v>0.70857824278476089</v>
      </c>
      <c r="J35" s="5">
        <f t="shared" si="4"/>
        <v>32</v>
      </c>
      <c r="K35" s="19">
        <f t="shared" si="5"/>
        <v>2.3501226603976938E-2</v>
      </c>
      <c r="L35" s="5">
        <f t="shared" si="6"/>
        <v>24</v>
      </c>
      <c r="M35" s="9">
        <f t="shared" si="7"/>
        <v>-1</v>
      </c>
      <c r="N35" s="9">
        <f t="shared" si="8"/>
        <v>-2.3501226603976938E-2</v>
      </c>
    </row>
    <row r="36" spans="1:14" x14ac:dyDescent="0.25">
      <c r="A36" s="5">
        <v>41</v>
      </c>
      <c r="B36" s="5" t="s">
        <v>77</v>
      </c>
      <c r="C36" s="19">
        <v>12.2645018618793</v>
      </c>
      <c r="D36" s="19">
        <v>7.832251518164159</v>
      </c>
      <c r="E36" s="14">
        <f t="shared" si="0"/>
        <v>0.5658973455380093</v>
      </c>
      <c r="F36" s="14">
        <f t="shared" si="1"/>
        <v>0.5658973455380093</v>
      </c>
      <c r="G36" s="5">
        <f t="shared" si="2"/>
        <v>29</v>
      </c>
      <c r="H36" s="19">
        <v>10.0575491866069</v>
      </c>
      <c r="I36" s="14">
        <f t="shared" si="3"/>
        <v>4.1328954668648783E-2</v>
      </c>
      <c r="J36" s="5">
        <f t="shared" si="4"/>
        <v>13</v>
      </c>
      <c r="K36" s="19">
        <f t="shared" si="5"/>
        <v>2.3387945740849063E-2</v>
      </c>
      <c r="L36" s="5">
        <f t="shared" si="6"/>
        <v>23</v>
      </c>
      <c r="M36" s="9">
        <f t="shared" si="7"/>
        <v>1</v>
      </c>
      <c r="N36" s="9">
        <f t="shared" si="8"/>
        <v>2.3387945740849063E-2</v>
      </c>
    </row>
    <row r="37" spans="1:14" x14ac:dyDescent="0.25">
      <c r="A37" s="5">
        <v>44</v>
      </c>
      <c r="B37" s="5" t="s">
        <v>78</v>
      </c>
      <c r="C37" s="19">
        <v>1.4339680943995099</v>
      </c>
      <c r="D37" s="19">
        <v>3.2187488566430797</v>
      </c>
      <c r="E37" s="14">
        <f t="shared" si="0"/>
        <v>-0.55449519106158718</v>
      </c>
      <c r="F37" s="14">
        <f t="shared" si="1"/>
        <v>0.55449519106158718</v>
      </c>
      <c r="G37" s="5">
        <f t="shared" si="2"/>
        <v>27</v>
      </c>
      <c r="H37" s="19">
        <v>2.3066927371699801</v>
      </c>
      <c r="I37" s="14">
        <f t="shared" si="3"/>
        <v>0.18020085107692063</v>
      </c>
      <c r="J37" s="5">
        <f t="shared" si="4"/>
        <v>26</v>
      </c>
      <c r="K37" s="19">
        <f t="shared" si="5"/>
        <v>9.9920505347357719E-2</v>
      </c>
      <c r="L37" s="5">
        <f t="shared" si="6"/>
        <v>28</v>
      </c>
      <c r="M37" s="9">
        <f t="shared" si="7"/>
        <v>-1</v>
      </c>
      <c r="N37" s="9">
        <f t="shared" si="8"/>
        <v>-9.9920505347357719E-2</v>
      </c>
    </row>
    <row r="38" spans="1:14" x14ac:dyDescent="0.25">
      <c r="A38" s="5">
        <v>47</v>
      </c>
      <c r="B38" s="5" t="s">
        <v>79</v>
      </c>
      <c r="C38" s="19">
        <v>7.7474156656340396</v>
      </c>
      <c r="D38" s="19">
        <v>5.7813299128155098</v>
      </c>
      <c r="E38" s="14">
        <f>(C38-D38)/D38</f>
        <v>0.340074997010687</v>
      </c>
      <c r="F38" s="14">
        <f t="shared" si="1"/>
        <v>0.340074997010687</v>
      </c>
      <c r="G38" s="5">
        <f t="shared" si="2"/>
        <v>22</v>
      </c>
      <c r="H38" s="19">
        <v>6.76498940584775</v>
      </c>
      <c r="I38" s="14">
        <f t="shared" si="3"/>
        <v>6.1443997835631918E-2</v>
      </c>
      <c r="J38" s="5">
        <f t="shared" si="4"/>
        <v>18</v>
      </c>
      <c r="K38" s="19">
        <f t="shared" si="5"/>
        <v>2.0895567380277182E-2</v>
      </c>
      <c r="L38" s="5">
        <f t="shared" si="6"/>
        <v>22</v>
      </c>
      <c r="M38" s="9">
        <f t="shared" si="7"/>
        <v>1</v>
      </c>
      <c r="N38" s="9">
        <f t="shared" si="8"/>
        <v>2.0895567380277182E-2</v>
      </c>
    </row>
    <row r="39" spans="1:14" x14ac:dyDescent="0.25">
      <c r="A39" s="5">
        <v>50</v>
      </c>
      <c r="B39" s="5" t="s">
        <v>80</v>
      </c>
      <c r="C39" s="19">
        <v>26.881928378048503</v>
      </c>
      <c r="D39" s="19">
        <v>26.2449171402017</v>
      </c>
      <c r="E39" s="14">
        <f t="shared" si="0"/>
        <v>2.4271794589552562E-2</v>
      </c>
      <c r="F39" s="14">
        <f t="shared" si="1"/>
        <v>2.4271794589552562E-2</v>
      </c>
      <c r="G39" s="5">
        <f t="shared" si="2"/>
        <v>2</v>
      </c>
      <c r="H39" s="19">
        <v>26.562466129800001</v>
      </c>
      <c r="I39" s="14">
        <f t="shared" si="3"/>
        <v>1.5648697390512653E-2</v>
      </c>
      <c r="J39" s="5">
        <f t="shared" si="4"/>
        <v>6</v>
      </c>
      <c r="K39" s="19">
        <f t="shared" si="5"/>
        <v>3.7982196865659029E-4</v>
      </c>
      <c r="L39" s="5">
        <f t="shared" si="6"/>
        <v>1</v>
      </c>
      <c r="M39" s="9">
        <f t="shared" si="7"/>
        <v>1</v>
      </c>
      <c r="N39" s="9">
        <f t="shared" si="8"/>
        <v>3.7982196865659029E-4</v>
      </c>
    </row>
    <row r="40" spans="1:14" x14ac:dyDescent="0.25">
      <c r="A40" s="5">
        <v>52</v>
      </c>
      <c r="B40" s="5" t="s">
        <v>81</v>
      </c>
      <c r="C40" s="19">
        <v>7.7123482980967504</v>
      </c>
      <c r="D40" s="19">
        <v>5.9626437586478094</v>
      </c>
      <c r="E40" s="14">
        <f t="shared" si="0"/>
        <v>0.29344442000434617</v>
      </c>
      <c r="F40" s="14">
        <f t="shared" si="1"/>
        <v>0.29344442000434617</v>
      </c>
      <c r="G40" s="5">
        <f t="shared" si="2"/>
        <v>20</v>
      </c>
      <c r="H40" s="19">
        <v>6.86193318870039</v>
      </c>
      <c r="I40" s="14">
        <f t="shared" si="3"/>
        <v>6.0575931443848277E-2</v>
      </c>
      <c r="J40" s="5">
        <f t="shared" si="4"/>
        <v>17</v>
      </c>
      <c r="K40" s="19">
        <f t="shared" si="5"/>
        <v>1.7775669068763093E-2</v>
      </c>
      <c r="L40" s="5">
        <f t="shared" si="6"/>
        <v>19</v>
      </c>
      <c r="M40" s="9">
        <f t="shared" si="7"/>
        <v>1</v>
      </c>
      <c r="N40" s="9">
        <f t="shared" si="8"/>
        <v>1.7775669068763093E-2</v>
      </c>
    </row>
    <row r="41" spans="1:14" ht="13.9" customHeight="1" x14ac:dyDescent="0.25">
      <c r="A41" s="5">
        <v>54</v>
      </c>
      <c r="B41" s="5" t="s">
        <v>82</v>
      </c>
      <c r="C41" s="19">
        <v>3.6933530151750298</v>
      </c>
      <c r="D41" s="19">
        <v>3.7364238414945703</v>
      </c>
      <c r="E41" s="14">
        <f t="shared" si="0"/>
        <v>-1.1527286021789266E-2</v>
      </c>
      <c r="F41" s="14">
        <f t="shared" si="1"/>
        <v>1.1527286021789266E-2</v>
      </c>
      <c r="G41" s="5">
        <f t="shared" si="2"/>
        <v>1</v>
      </c>
      <c r="H41" s="19">
        <v>3.71459504107293</v>
      </c>
      <c r="I41" s="14">
        <f t="shared" si="3"/>
        <v>0.11190129470773205</v>
      </c>
      <c r="J41" s="5">
        <f t="shared" si="4"/>
        <v>22</v>
      </c>
      <c r="K41" s="19">
        <f t="shared" si="5"/>
        <v>1.2899182303045609E-3</v>
      </c>
      <c r="L41" s="5">
        <f t="shared" si="6"/>
        <v>3</v>
      </c>
      <c r="M41" s="9">
        <f t="shared" si="7"/>
        <v>-1</v>
      </c>
      <c r="N41" s="9">
        <f t="shared" si="8"/>
        <v>-1.2899182303045609E-3</v>
      </c>
    </row>
    <row r="42" spans="1:14" x14ac:dyDescent="0.25">
      <c r="A42" s="5">
        <v>63</v>
      </c>
      <c r="B42" s="5" t="s">
        <v>83</v>
      </c>
      <c r="C42" s="19">
        <v>27.1806147864148</v>
      </c>
      <c r="D42" s="19">
        <v>19.3852429941902</v>
      </c>
      <c r="E42" s="14">
        <f t="shared" si="0"/>
        <v>0.40212917602120801</v>
      </c>
      <c r="F42" s="14">
        <f t="shared" si="1"/>
        <v>0.40212917602120801</v>
      </c>
      <c r="G42" s="5">
        <f t="shared" si="2"/>
        <v>24</v>
      </c>
      <c r="H42" s="19">
        <v>23.435152172048198</v>
      </c>
      <c r="I42" s="14">
        <f t="shared" si="3"/>
        <v>1.773694454208672E-2</v>
      </c>
      <c r="J42" s="5">
        <f t="shared" si="4"/>
        <v>8</v>
      </c>
      <c r="K42" s="19">
        <f t="shared" si="5"/>
        <v>7.1325428938431952E-3</v>
      </c>
      <c r="L42" s="5">
        <f t="shared" si="6"/>
        <v>13</v>
      </c>
      <c r="M42" s="9">
        <f t="shared" si="7"/>
        <v>1</v>
      </c>
      <c r="N42" s="9">
        <f t="shared" si="8"/>
        <v>7.1325428938431952E-3</v>
      </c>
    </row>
    <row r="43" spans="1:14" x14ac:dyDescent="0.25">
      <c r="A43" s="5">
        <v>66</v>
      </c>
      <c r="B43" s="5" t="s">
        <v>84</v>
      </c>
      <c r="C43" s="19">
        <v>20.970212806062602</v>
      </c>
      <c r="D43" s="19">
        <v>13.1083284037353</v>
      </c>
      <c r="E43" s="14">
        <f t="shared" si="0"/>
        <v>0.59976254486323433</v>
      </c>
      <c r="F43" s="14">
        <f t="shared" si="1"/>
        <v>0.59976254486323433</v>
      </c>
      <c r="G43" s="5">
        <f t="shared" si="2"/>
        <v>30</v>
      </c>
      <c r="H43" s="19">
        <v>17.2345324092447</v>
      </c>
      <c r="I43" s="14">
        <f t="shared" si="3"/>
        <v>2.4118321550053504E-2</v>
      </c>
      <c r="J43" s="5">
        <f t="shared" si="4"/>
        <v>9</v>
      </c>
      <c r="K43" s="19">
        <f t="shared" si="5"/>
        <v>1.4465265910689876E-2</v>
      </c>
      <c r="L43" s="5">
        <f t="shared" si="6"/>
        <v>18</v>
      </c>
      <c r="M43" s="9">
        <f t="shared" si="7"/>
        <v>1</v>
      </c>
      <c r="N43" s="9">
        <f t="shared" si="8"/>
        <v>1.4465265910689876E-2</v>
      </c>
    </row>
    <row r="44" spans="1:14" x14ac:dyDescent="0.25">
      <c r="A44" s="5">
        <v>68</v>
      </c>
      <c r="B44" s="5" t="s">
        <v>85</v>
      </c>
      <c r="C44" s="19">
        <v>19.846111137612901</v>
      </c>
      <c r="D44" s="19">
        <v>13.082571272064099</v>
      </c>
      <c r="E44" s="14">
        <f t="shared" si="0"/>
        <v>0.51698857395039333</v>
      </c>
      <c r="F44" s="14">
        <f t="shared" si="1"/>
        <v>0.51698857395039333</v>
      </c>
      <c r="G44" s="5">
        <f t="shared" si="2"/>
        <v>26</v>
      </c>
      <c r="H44" s="19">
        <v>16.5386111550864</v>
      </c>
      <c r="I44" s="14">
        <f t="shared" si="3"/>
        <v>2.513318624600135E-2</v>
      </c>
      <c r="J44" s="5">
        <f t="shared" si="4"/>
        <v>11</v>
      </c>
      <c r="K44" s="19">
        <f t="shared" si="5"/>
        <v>1.2993570116149877E-2</v>
      </c>
      <c r="L44" s="5">
        <f t="shared" si="6"/>
        <v>17</v>
      </c>
      <c r="M44" s="9">
        <f t="shared" si="7"/>
        <v>1</v>
      </c>
      <c r="N44" s="9">
        <f t="shared" si="8"/>
        <v>1.2993570116149877E-2</v>
      </c>
    </row>
    <row r="45" spans="1:14" x14ac:dyDescent="0.25">
      <c r="A45" s="5">
        <v>70</v>
      </c>
      <c r="B45" s="5" t="s">
        <v>86</v>
      </c>
      <c r="C45" s="19">
        <v>0.73231972926953592</v>
      </c>
      <c r="D45" s="19">
        <v>1.2730257550567399</v>
      </c>
      <c r="E45" s="14">
        <f t="shared" si="0"/>
        <v>-0.42474083783411293</v>
      </c>
      <c r="F45" s="14">
        <f t="shared" si="1"/>
        <v>0.42474083783411293</v>
      </c>
      <c r="G45" s="5">
        <f t="shared" si="2"/>
        <v>25</v>
      </c>
      <c r="H45" s="19">
        <v>1.00300325847914</v>
      </c>
      <c r="I45" s="14">
        <f t="shared" si="3"/>
        <v>0.41442337389936496</v>
      </c>
      <c r="J45" s="5">
        <f t="shared" si="4"/>
        <v>30</v>
      </c>
      <c r="K45" s="19">
        <f t="shared" si="5"/>
        <v>0.17602253104805612</v>
      </c>
      <c r="L45" s="5">
        <f t="shared" si="6"/>
        <v>32</v>
      </c>
      <c r="M45" s="9">
        <f t="shared" si="7"/>
        <v>-1</v>
      </c>
      <c r="N45" s="9">
        <f t="shared" si="8"/>
        <v>-0.17602253104805612</v>
      </c>
    </row>
    <row r="46" spans="1:14" x14ac:dyDescent="0.25">
      <c r="A46" s="5">
        <v>73</v>
      </c>
      <c r="B46" s="5" t="s">
        <v>87</v>
      </c>
      <c r="C46" s="19">
        <v>17.819863296855399</v>
      </c>
      <c r="D46" s="19">
        <v>15.8102567935977</v>
      </c>
      <c r="E46" s="14">
        <f t="shared" si="0"/>
        <v>0.12710777120783265</v>
      </c>
      <c r="F46" s="14">
        <f t="shared" si="1"/>
        <v>0.12710777120783265</v>
      </c>
      <c r="G46" s="5">
        <f t="shared" si="2"/>
        <v>8</v>
      </c>
      <c r="H46" s="19">
        <v>16.827297083465602</v>
      </c>
      <c r="I46" s="14">
        <f t="shared" si="3"/>
        <v>2.4702006052975366E-2</v>
      </c>
      <c r="J46" s="5">
        <f t="shared" si="4"/>
        <v>10</v>
      </c>
      <c r="K46" s="19">
        <f t="shared" si="5"/>
        <v>3.1398169337560899E-3</v>
      </c>
      <c r="L46" s="5">
        <f t="shared" si="6"/>
        <v>9</v>
      </c>
      <c r="M46" s="9">
        <f t="shared" si="7"/>
        <v>1</v>
      </c>
      <c r="N46" s="9">
        <f t="shared" si="8"/>
        <v>3.1398169337560899E-3</v>
      </c>
    </row>
    <row r="47" spans="1:14" x14ac:dyDescent="0.25">
      <c r="A47" s="5">
        <v>76</v>
      </c>
      <c r="B47" s="5" t="s">
        <v>88</v>
      </c>
      <c r="C47" s="19">
        <v>41.449804331812999</v>
      </c>
      <c r="D47" s="19">
        <v>36.731846983179395</v>
      </c>
      <c r="E47" s="14">
        <f t="shared" si="0"/>
        <v>0.12844323757512377</v>
      </c>
      <c r="F47" s="14">
        <f t="shared" si="1"/>
        <v>0.12844323757512377</v>
      </c>
      <c r="G47" s="5">
        <f t="shared" si="2"/>
        <v>9</v>
      </c>
      <c r="H47" s="19">
        <v>39.248494263201401</v>
      </c>
      <c r="I47" s="14">
        <f t="shared" si="3"/>
        <v>1.0590673660586872E-2</v>
      </c>
      <c r="J47" s="5">
        <f t="shared" si="4"/>
        <v>2</v>
      </c>
      <c r="K47" s="19">
        <f t="shared" si="5"/>
        <v>1.3603004130673653E-3</v>
      </c>
      <c r="L47" s="5">
        <f t="shared" si="6"/>
        <v>4</v>
      </c>
      <c r="M47" s="9">
        <f t="shared" si="7"/>
        <v>1</v>
      </c>
      <c r="N47" s="9">
        <f t="shared" si="8"/>
        <v>1.3603004130673653E-3</v>
      </c>
    </row>
    <row r="48" spans="1:14" x14ac:dyDescent="0.25">
      <c r="A48" s="5">
        <v>81</v>
      </c>
      <c r="B48" s="5" t="s">
        <v>89</v>
      </c>
      <c r="C48" s="19">
        <v>3.5825021274676803</v>
      </c>
      <c r="D48" s="19">
        <v>4.4206896943462999</v>
      </c>
      <c r="E48" s="14">
        <f t="shared" si="0"/>
        <v>-0.1896056101722301</v>
      </c>
      <c r="F48" s="14">
        <f t="shared" si="1"/>
        <v>0.1896056101722301</v>
      </c>
      <c r="G48" s="5">
        <f t="shared" si="2"/>
        <v>15</v>
      </c>
      <c r="H48" s="19">
        <v>4.0009551796465299</v>
      </c>
      <c r="I48" s="14">
        <f t="shared" si="3"/>
        <v>0.1038921896764924</v>
      </c>
      <c r="J48" s="5">
        <f t="shared" si="4"/>
        <v>21</v>
      </c>
      <c r="K48" s="19">
        <f t="shared" si="5"/>
        <v>1.9698542015740405E-2</v>
      </c>
      <c r="L48" s="5">
        <f t="shared" si="6"/>
        <v>21</v>
      </c>
      <c r="M48" s="9">
        <f t="shared" si="7"/>
        <v>-1</v>
      </c>
      <c r="N48" s="9">
        <f t="shared" si="8"/>
        <v>-1.9698542015740405E-2</v>
      </c>
    </row>
    <row r="49" spans="1:21" x14ac:dyDescent="0.25">
      <c r="A49" s="5">
        <v>85</v>
      </c>
      <c r="B49" s="5" t="s">
        <v>90</v>
      </c>
      <c r="C49" s="19">
        <v>5.1161406082565106</v>
      </c>
      <c r="D49" s="19">
        <v>6.9148341481414004</v>
      </c>
      <c r="E49" s="14">
        <f t="shared" si="0"/>
        <v>-0.26012099514611647</v>
      </c>
      <c r="F49" s="14">
        <f t="shared" si="1"/>
        <v>0.26012099514611647</v>
      </c>
      <c r="G49" s="5">
        <f t="shared" si="2"/>
        <v>17</v>
      </c>
      <c r="H49" s="19">
        <v>6.0196223615744699</v>
      </c>
      <c r="I49" s="14">
        <f t="shared" si="3"/>
        <v>6.9052171289738756E-2</v>
      </c>
      <c r="J49" s="5">
        <f t="shared" si="4"/>
        <v>19</v>
      </c>
      <c r="K49" s="19">
        <f t="shared" si="5"/>
        <v>1.7961919512886938E-2</v>
      </c>
      <c r="L49" s="5">
        <f t="shared" si="6"/>
        <v>20</v>
      </c>
      <c r="M49" s="9">
        <f t="shared" si="7"/>
        <v>-1</v>
      </c>
      <c r="N49" s="9">
        <f t="shared" si="8"/>
        <v>-1.7961919512886938E-2</v>
      </c>
    </row>
    <row r="50" spans="1:21" x14ac:dyDescent="0.25">
      <c r="A50" s="5">
        <v>86</v>
      </c>
      <c r="B50" s="5" t="s">
        <v>91</v>
      </c>
      <c r="C50" s="19">
        <v>0.606712450777669</v>
      </c>
      <c r="D50" s="19">
        <v>0.22367749078978502</v>
      </c>
      <c r="E50" s="14">
        <f t="shared" si="0"/>
        <v>1.7124430296290525</v>
      </c>
      <c r="F50" s="14">
        <f t="shared" si="1"/>
        <v>1.7124430296290525</v>
      </c>
      <c r="G50" s="5">
        <f t="shared" si="2"/>
        <v>33</v>
      </c>
      <c r="H50" s="19">
        <v>0.41566799441098201</v>
      </c>
      <c r="I50" s="14">
        <f t="shared" si="3"/>
        <v>1</v>
      </c>
      <c r="J50" s="5">
        <f t="shared" si="4"/>
        <v>33</v>
      </c>
      <c r="K50" s="19">
        <f t="shared" si="5"/>
        <v>1.7124430296290525</v>
      </c>
      <c r="L50" s="5">
        <f t="shared" si="6"/>
        <v>33</v>
      </c>
      <c r="M50" s="9">
        <f t="shared" si="7"/>
        <v>1</v>
      </c>
      <c r="N50" s="9">
        <f t="shared" si="8"/>
        <v>1.7124430296290525</v>
      </c>
    </row>
    <row r="51" spans="1:21" ht="13.9" customHeight="1" x14ac:dyDescent="0.25">
      <c r="A51" s="5">
        <v>88</v>
      </c>
      <c r="B51" s="5" t="s">
        <v>92</v>
      </c>
      <c r="C51" s="19">
        <v>12.719578064560499</v>
      </c>
      <c r="D51" s="19">
        <v>19.580877814997201</v>
      </c>
      <c r="E51" s="14">
        <f t="shared" si="0"/>
        <v>-0.3504081796160109</v>
      </c>
      <c r="F51" s="14">
        <f t="shared" si="1"/>
        <v>0.3504081796160109</v>
      </c>
      <c r="G51" s="5">
        <f t="shared" si="2"/>
        <v>23</v>
      </c>
      <c r="H51" s="19">
        <v>16.026341160631798</v>
      </c>
      <c r="I51" s="14">
        <f t="shared" si="3"/>
        <v>2.5936549724278762E-2</v>
      </c>
      <c r="J51" s="5">
        <f t="shared" si="4"/>
        <v>12</v>
      </c>
      <c r="K51" s="19">
        <f t="shared" si="5"/>
        <v>9.0883791744046701E-3</v>
      </c>
      <c r="L51" s="5">
        <f t="shared" si="6"/>
        <v>15</v>
      </c>
      <c r="M51" s="9">
        <f t="shared" si="7"/>
        <v>-1</v>
      </c>
      <c r="N51" s="9">
        <f t="shared" si="8"/>
        <v>-9.0883791744046701E-3</v>
      </c>
    </row>
    <row r="52" spans="1:21" x14ac:dyDescent="0.25">
      <c r="A52" s="5">
        <v>91</v>
      </c>
      <c r="B52" s="5" t="s">
        <v>93</v>
      </c>
      <c r="C52" s="19">
        <v>0.88850432018199299</v>
      </c>
      <c r="D52" s="19">
        <v>2.0013808427539699</v>
      </c>
      <c r="E52" s="14">
        <f t="shared" si="0"/>
        <v>-0.55605434947634447</v>
      </c>
      <c r="F52" s="14">
        <f t="shared" si="1"/>
        <v>0.55605434947634447</v>
      </c>
      <c r="G52" s="5">
        <f t="shared" si="2"/>
        <v>28</v>
      </c>
      <c r="H52" s="19">
        <v>1.4616988785298599</v>
      </c>
      <c r="I52" s="14">
        <f t="shared" si="3"/>
        <v>0.28437320471166433</v>
      </c>
      <c r="J52" s="5">
        <f t="shared" si="4"/>
        <v>28</v>
      </c>
      <c r="K52" s="19">
        <f t="shared" si="5"/>
        <v>0.15812695735444784</v>
      </c>
      <c r="L52" s="5">
        <f t="shared" si="6"/>
        <v>31</v>
      </c>
      <c r="M52" s="9">
        <f t="shared" si="7"/>
        <v>-1</v>
      </c>
      <c r="N52" s="9">
        <f t="shared" si="8"/>
        <v>-0.15812695735444784</v>
      </c>
    </row>
    <row r="53" spans="1:21" x14ac:dyDescent="0.25">
      <c r="A53" s="5">
        <v>94</v>
      </c>
      <c r="B53" s="5" t="s">
        <v>94</v>
      </c>
      <c r="C53" s="19">
        <v>3.1749766268481099</v>
      </c>
      <c r="D53" s="19">
        <v>1.9749752822556099</v>
      </c>
      <c r="E53" s="14">
        <f t="shared" si="0"/>
        <v>0.6076032218600651</v>
      </c>
      <c r="F53" s="14">
        <f t="shared" si="1"/>
        <v>0.6076032218600651</v>
      </c>
      <c r="G53" s="5">
        <f t="shared" si="2"/>
        <v>31</v>
      </c>
      <c r="H53" s="19">
        <v>2.5557391503228901</v>
      </c>
      <c r="I53" s="14">
        <f t="shared" si="3"/>
        <v>0.16264100910238311</v>
      </c>
      <c r="J53" s="5">
        <f t="shared" si="4"/>
        <v>25</v>
      </c>
      <c r="K53" s="19">
        <f t="shared" si="5"/>
        <v>9.8821201137180154E-2</v>
      </c>
      <c r="L53" s="5">
        <f t="shared" si="6"/>
        <v>27</v>
      </c>
      <c r="M53" s="9">
        <f t="shared" si="7"/>
        <v>1</v>
      </c>
      <c r="N53" s="9">
        <f t="shared" si="8"/>
        <v>9.8821201137180154E-2</v>
      </c>
    </row>
    <row r="54" spans="1:21" x14ac:dyDescent="0.25">
      <c r="A54" s="5">
        <v>95</v>
      </c>
      <c r="B54" s="5" t="s">
        <v>95</v>
      </c>
      <c r="C54" s="19">
        <v>1.1238439213501801</v>
      </c>
      <c r="D54" s="19">
        <v>3.0470925639325599</v>
      </c>
      <c r="E54" s="14">
        <f t="shared" si="0"/>
        <v>-0.63117499788068343</v>
      </c>
      <c r="F54" s="14">
        <f t="shared" si="1"/>
        <v>0.63117499788068343</v>
      </c>
      <c r="G54" s="5">
        <f t="shared" si="2"/>
        <v>32</v>
      </c>
      <c r="H54" s="19">
        <v>2.1275974529764601</v>
      </c>
      <c r="I54" s="14">
        <f t="shared" si="3"/>
        <v>0.19536966160091609</v>
      </c>
      <c r="J54" s="5">
        <f t="shared" si="4"/>
        <v>27</v>
      </c>
      <c r="K54" s="19">
        <f t="shared" si="5"/>
        <v>0.12331244574690806</v>
      </c>
      <c r="L54" s="5">
        <f t="shared" si="6"/>
        <v>30</v>
      </c>
      <c r="M54" s="9">
        <f t="shared" si="7"/>
        <v>-1</v>
      </c>
      <c r="N54" s="9">
        <f t="shared" si="8"/>
        <v>-0.12331244574690806</v>
      </c>
    </row>
    <row r="55" spans="1:21" x14ac:dyDescent="0.25">
      <c r="A55" s="5">
        <v>97</v>
      </c>
      <c r="B55" s="5" t="s">
        <v>96</v>
      </c>
      <c r="C55" s="19">
        <v>0.78171768947250697</v>
      </c>
      <c r="D55" s="19">
        <v>1.0447296179015602</v>
      </c>
      <c r="E55" s="14">
        <f t="shared" si="0"/>
        <v>-0.25175119372736643</v>
      </c>
      <c r="F55" s="14">
        <f t="shared" si="1"/>
        <v>0.25175119372736643</v>
      </c>
      <c r="G55" s="5">
        <f t="shared" si="2"/>
        <v>16</v>
      </c>
      <c r="H55" s="19">
        <v>0.91859724460746095</v>
      </c>
      <c r="I55" s="14">
        <f t="shared" si="3"/>
        <v>0.452502984143619</v>
      </c>
      <c r="J55" s="5">
        <f t="shared" si="4"/>
        <v>31</v>
      </c>
      <c r="K55" s="19">
        <f t="shared" si="5"/>
        <v>0.11391816642335165</v>
      </c>
      <c r="L55" s="5">
        <f t="shared" si="6"/>
        <v>29</v>
      </c>
      <c r="M55" s="9">
        <f t="shared" si="7"/>
        <v>-1</v>
      </c>
      <c r="N55" s="9">
        <f t="shared" si="8"/>
        <v>-0.11391816642335165</v>
      </c>
    </row>
    <row r="56" spans="1:21" x14ac:dyDescent="0.25">
      <c r="A56" s="5">
        <v>99</v>
      </c>
      <c r="B56" s="5" t="s">
        <v>97</v>
      </c>
      <c r="C56" s="19">
        <v>3.4543183235672399</v>
      </c>
      <c r="D56" s="19">
        <v>3.2078238710146101</v>
      </c>
      <c r="E56" s="14">
        <f>(C56-D56)/D56</f>
        <v>7.6841641706053357E-2</v>
      </c>
      <c r="F56" s="14">
        <f t="shared" si="1"/>
        <v>7.6841641706053357E-2</v>
      </c>
      <c r="G56" s="5">
        <f t="shared" si="2"/>
        <v>6</v>
      </c>
      <c r="H56" s="19">
        <v>3.32497763142015</v>
      </c>
      <c r="I56" s="14">
        <f t="shared" si="3"/>
        <v>0.12501377166662131</v>
      </c>
      <c r="J56" s="5">
        <f t="shared" si="4"/>
        <v>24</v>
      </c>
      <c r="K56" s="19">
        <f t="shared" si="5"/>
        <v>9.6062634507288799E-3</v>
      </c>
      <c r="L56" s="5">
        <f t="shared" si="6"/>
        <v>16</v>
      </c>
      <c r="M56" s="9">
        <f t="shared" si="7"/>
        <v>1</v>
      </c>
      <c r="N56" s="9">
        <f t="shared" si="8"/>
        <v>9.6062634507288799E-3</v>
      </c>
    </row>
    <row r="57" spans="1:21"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row>
    <row r="58" spans="1:21" customFormat="1" ht="13.15" customHeight="1" x14ac:dyDescent="0.25">
      <c r="A58" s="37" t="s">
        <v>99</v>
      </c>
      <c r="B58" s="37"/>
      <c r="C58" s="22">
        <f>AVERAGE(C24:C56)</f>
        <v>15.734447940562889</v>
      </c>
      <c r="D58" s="22">
        <f>AVERAGE(D24:D56)</f>
        <v>14.150891536105274</v>
      </c>
      <c r="E58" s="22">
        <f>AVERAGE(E24:E56)</f>
        <v>6.4380341175139688E-2</v>
      </c>
      <c r="F58" s="22">
        <f>AVERAGE(F24:F56)</f>
        <v>0.31917683741891623</v>
      </c>
      <c r="G58" s="20" t="s">
        <v>100</v>
      </c>
      <c r="H58" s="22">
        <f>AVERAGE(H24:H56)</f>
        <v>14.978757183294023</v>
      </c>
      <c r="I58" s="22">
        <f>AVERAGE(I24:I56)</f>
        <v>0.14738322972297876</v>
      </c>
      <c r="J58" s="20" t="s">
        <v>100</v>
      </c>
      <c r="K58" s="22">
        <f>AVERAGE(K24:K56)</f>
        <v>8.4209712362092057E-2</v>
      </c>
      <c r="L58" s="20" t="s">
        <v>100</v>
      </c>
      <c r="M58" s="9"/>
      <c r="N58" s="9"/>
      <c r="O58" s="9"/>
      <c r="P58" s="9"/>
      <c r="Q58" s="9"/>
      <c r="R58" s="9"/>
      <c r="S58" s="9"/>
      <c r="T58" s="9"/>
      <c r="U58" s="9"/>
    </row>
    <row r="59" spans="1:21" customFormat="1" ht="13.15" customHeight="1" x14ac:dyDescent="0.25">
      <c r="A59" s="37" t="s">
        <v>101</v>
      </c>
      <c r="B59" s="37"/>
      <c r="C59" s="22">
        <f>_xlfn.STDEV.S(C24:C56)</f>
        <v>26.217205064395497</v>
      </c>
      <c r="D59" s="22">
        <f>_xlfn.STDEV.S(D24:D56)</f>
        <v>22.135245277374057</v>
      </c>
      <c r="E59" s="22">
        <f>_xlfn.STDEV.S(E24:E56)</f>
        <v>0.44716967432900678</v>
      </c>
      <c r="F59" s="22">
        <f>_xlfn.STDEV.S(F24:F56)</f>
        <v>0.31492484879194593</v>
      </c>
      <c r="G59" s="20" t="s">
        <v>100</v>
      </c>
      <c r="H59" s="22">
        <f>_xlfn.STDEV.S(H24:H56)</f>
        <v>24.203720456189501</v>
      </c>
      <c r="I59" s="22">
        <f>_xlfn.STDEV.S(I24:I56)</f>
        <v>0.2194371341599729</v>
      </c>
      <c r="J59" s="20" t="s">
        <v>100</v>
      </c>
      <c r="K59" s="22">
        <f>_xlfn.STDEV.S(K24:K56)</f>
        <v>0.29628916191045751</v>
      </c>
      <c r="L59" s="20" t="s">
        <v>100</v>
      </c>
      <c r="M59" s="9"/>
      <c r="N59" s="9"/>
      <c r="O59" s="9"/>
      <c r="P59" s="9"/>
      <c r="Q59" s="9"/>
      <c r="R59" s="9"/>
      <c r="S59" s="9"/>
      <c r="T59" s="9"/>
      <c r="U59" s="9"/>
    </row>
    <row r="60" spans="1:21" customFormat="1" ht="13.15" customHeight="1" x14ac:dyDescent="0.25">
      <c r="A60" s="37" t="s">
        <v>102</v>
      </c>
      <c r="B60" s="37"/>
      <c r="C60" s="22">
        <f>_xlfn.VAR.S(C24:C56)</f>
        <v>687.34184138856494</v>
      </c>
      <c r="D60" s="22">
        <f>_xlfn.VAR.S(D24:D56)</f>
        <v>489.96908348951058</v>
      </c>
      <c r="E60" s="22">
        <f>_xlfn.VAR.S(E24:E56)</f>
        <v>0.19996071763950998</v>
      </c>
      <c r="F60" s="22">
        <f>_xlfn.VAR.S(F24:F56)</f>
        <v>9.917766038663002E-2</v>
      </c>
      <c r="G60" s="20" t="s">
        <v>100</v>
      </c>
      <c r="H60" s="22">
        <f>_xlfn.VAR.S(H24:H56)</f>
        <v>585.82008392136618</v>
      </c>
      <c r="I60" s="22">
        <f>_xlfn.VAR.S(I24:I56)</f>
        <v>4.8152655848341948E-2</v>
      </c>
      <c r="J60" s="20" t="s">
        <v>100</v>
      </c>
      <c r="K60" s="22">
        <f>_xlfn.VAR.S(K24:K56)</f>
        <v>8.7787267465601296E-2</v>
      </c>
      <c r="L60" s="20" t="s">
        <v>100</v>
      </c>
      <c r="M60" s="9"/>
      <c r="N60" s="9"/>
      <c r="O60" s="9"/>
      <c r="P60" s="9"/>
      <c r="Q60" s="9"/>
      <c r="R60" s="9"/>
      <c r="S60" s="9"/>
      <c r="T60" s="9"/>
      <c r="U60" s="9"/>
    </row>
    <row r="61" spans="1:21" customFormat="1" ht="13.15" customHeight="1" x14ac:dyDescent="0.25">
      <c r="A61" s="37" t="s">
        <v>103</v>
      </c>
      <c r="B61" s="37"/>
      <c r="C61" s="22">
        <f>MAX(C24:C56)</f>
        <v>146.34230900582</v>
      </c>
      <c r="D61" s="22">
        <f>MAX(D24:D56)</f>
        <v>123.52060516300099</v>
      </c>
      <c r="E61" s="22">
        <f>MAX(E24:E56)</f>
        <v>1.7124430296290525</v>
      </c>
      <c r="F61" s="22">
        <f>MAX(F24:F56)</f>
        <v>1.7124430296290525</v>
      </c>
      <c r="G61" s="20" t="s">
        <v>100</v>
      </c>
      <c r="H61" s="22">
        <f>MAX(H24:H56)</f>
        <v>135.41366561425099</v>
      </c>
      <c r="I61" s="22">
        <f>MAX(I24:I56)</f>
        <v>1</v>
      </c>
      <c r="J61" s="20" t="s">
        <v>100</v>
      </c>
      <c r="K61" s="22">
        <f>MAX(K24:K56)</f>
        <v>1.7124430296290525</v>
      </c>
      <c r="L61" s="20" t="s">
        <v>100</v>
      </c>
      <c r="M61" s="9"/>
      <c r="N61" s="9"/>
      <c r="O61" s="9"/>
      <c r="P61" s="9"/>
      <c r="Q61" s="9"/>
      <c r="R61" s="9"/>
      <c r="S61" s="9"/>
      <c r="T61" s="9"/>
      <c r="U61" s="9"/>
    </row>
    <row r="62" spans="1:21" customFormat="1" ht="13.15" customHeight="1" x14ac:dyDescent="0.25">
      <c r="A62" s="37" t="s">
        <v>104</v>
      </c>
      <c r="B62" s="37"/>
      <c r="C62" s="22">
        <f>MIN(C24:C56)</f>
        <v>0.57687544770073695</v>
      </c>
      <c r="D62" s="22">
        <f>MIN(D24:D56)</f>
        <v>0.22367749078978502</v>
      </c>
      <c r="E62" s="22">
        <f>MIN(E24:E56)</f>
        <v>-0.63117499788068343</v>
      </c>
      <c r="F62" s="22">
        <f>MIN(F24:F56)</f>
        <v>1.1527286021789266E-2</v>
      </c>
      <c r="G62" s="20" t="s">
        <v>100</v>
      </c>
      <c r="H62" s="22">
        <f>MIN(H24:H56)</f>
        <v>0.41566799441098201</v>
      </c>
      <c r="I62" s="22">
        <f>MIN(I24:I56)</f>
        <v>3.069616294082781E-3</v>
      </c>
      <c r="J62" s="20" t="s">
        <v>100</v>
      </c>
      <c r="K62" s="22">
        <f>MIN(K24:K56)</f>
        <v>3.7982196865659029E-4</v>
      </c>
      <c r="L62" s="20" t="s">
        <v>100</v>
      </c>
      <c r="M62" s="9"/>
      <c r="N62" s="9"/>
      <c r="O62" s="9"/>
      <c r="P62" s="9"/>
      <c r="Q62" s="9"/>
      <c r="R62" s="9"/>
      <c r="S62" s="9"/>
      <c r="T62" s="9"/>
      <c r="U62" s="9"/>
    </row>
    <row r="63" spans="1:21" ht="18.75" x14ac:dyDescent="0.25">
      <c r="A63" s="26" t="s">
        <v>105</v>
      </c>
      <c r="B63" s="26"/>
      <c r="C63" s="26"/>
      <c r="D63" s="26"/>
      <c r="E63" s="26"/>
      <c r="F63" s="26"/>
      <c r="G63" s="26"/>
      <c r="H63" s="26"/>
      <c r="I63" s="26"/>
      <c r="J63" s="26"/>
      <c r="K63" s="26"/>
      <c r="L63" s="26"/>
    </row>
    <row r="64" spans="1:21" ht="43.9" customHeight="1" x14ac:dyDescent="0.25">
      <c r="A64" s="30"/>
      <c r="B64" s="30"/>
      <c r="C64" s="30"/>
      <c r="D64" s="30"/>
      <c r="E64" s="30"/>
      <c r="F64" s="30"/>
      <c r="G64" s="30"/>
      <c r="H64" s="30"/>
      <c r="I64" s="30"/>
      <c r="J64" s="30"/>
      <c r="K64" s="30"/>
      <c r="L64" s="30"/>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FBA2A-DBDC-4A12-803C-C48DA23B1BE9}">
  <sheetPr>
    <tabColor rgb="FF00B050"/>
  </sheetPr>
  <dimension ref="A1:Y64"/>
  <sheetViews>
    <sheetView zoomScale="80" zoomScaleNormal="80" workbookViewId="0"/>
  </sheetViews>
  <sheetFormatPr baseColWidth="10" defaultColWidth="10.625" defaultRowHeight="15" x14ac:dyDescent="0.25"/>
  <cols>
    <col min="1" max="1" width="16.12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11</v>
      </c>
      <c r="I15" s="25"/>
      <c r="J15" s="25"/>
      <c r="K15" s="25"/>
      <c r="L15" s="25"/>
    </row>
    <row r="16" spans="1:12" s="4" customFormat="1" ht="43.9" customHeight="1" x14ac:dyDescent="0.25">
      <c r="A16" s="3" t="s">
        <v>5</v>
      </c>
      <c r="B16" s="25" t="s">
        <v>19</v>
      </c>
      <c r="C16" s="25"/>
      <c r="D16" s="25"/>
      <c r="E16" s="25"/>
      <c r="F16" s="25"/>
      <c r="G16" s="25"/>
      <c r="H16" s="25"/>
      <c r="I16" s="25"/>
      <c r="J16" s="25"/>
      <c r="K16" s="25"/>
      <c r="L16" s="25"/>
    </row>
    <row r="17" spans="1:14" s="4" customFormat="1" ht="43.9" customHeight="1" x14ac:dyDescent="0.25">
      <c r="A17" s="3" t="s">
        <v>41</v>
      </c>
      <c r="B17" s="25" t="s">
        <v>109</v>
      </c>
      <c r="C17" s="25"/>
      <c r="D17" s="25"/>
      <c r="E17" s="25"/>
      <c r="F17" s="25"/>
      <c r="G17" s="25"/>
      <c r="H17" s="25"/>
      <c r="I17" s="25"/>
      <c r="J17" s="25"/>
      <c r="K17" s="25"/>
      <c r="L17" s="25"/>
    </row>
    <row r="18" spans="1:14" s="4" customFormat="1" ht="43.9" customHeight="1" x14ac:dyDescent="0.25">
      <c r="A18" s="3" t="s">
        <v>43</v>
      </c>
      <c r="B18" s="25" t="s">
        <v>110</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158</v>
      </c>
      <c r="C20" s="31"/>
      <c r="D20" s="31"/>
      <c r="E20" s="31"/>
      <c r="F20" s="31"/>
      <c r="G20" s="31"/>
      <c r="H20" s="31"/>
      <c r="I20" s="31"/>
      <c r="J20" s="31"/>
      <c r="K20" s="31"/>
      <c r="L20" s="31"/>
    </row>
    <row r="21" spans="1:14" s="11" customFormat="1" ht="43.9" customHeight="1" x14ac:dyDescent="0.25">
      <c r="A21" s="10" t="s">
        <v>47</v>
      </c>
      <c r="B21" s="25" t="s">
        <v>48</v>
      </c>
      <c r="C21" s="25"/>
      <c r="D21" s="25"/>
      <c r="E21" s="21" t="s">
        <v>49</v>
      </c>
      <c r="F21" s="32" t="s">
        <v>111</v>
      </c>
      <c r="G21" s="33"/>
      <c r="H21" s="33"/>
      <c r="I21" s="34"/>
      <c r="J21" s="10" t="s">
        <v>51</v>
      </c>
      <c r="K21" s="35" t="s">
        <v>20</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8.5070457997813098E-2</v>
      </c>
      <c r="D24" s="19">
        <v>8.0419732996311694E-2</v>
      </c>
      <c r="E24" s="14">
        <f>(C24-D24)/D24</f>
        <v>5.7830644646814505E-2</v>
      </c>
      <c r="F24" s="14">
        <f>ABS(E24)</f>
        <v>5.7830644646814505E-2</v>
      </c>
      <c r="G24" s="5">
        <f>RANK(F24,$F$24:$F$56,1)</f>
        <v>11</v>
      </c>
      <c r="H24" s="19">
        <v>8.2821294601166703E-2</v>
      </c>
      <c r="I24" s="14">
        <f>H24/MAX($H$24:$H$56)</f>
        <v>0.21308063585302306</v>
      </c>
      <c r="J24" s="5">
        <f>RANK(I24,$I$24:$I$56,1)</f>
        <v>5</v>
      </c>
      <c r="K24" s="19">
        <f>I24*F24</f>
        <v>1.2322590533133459E-2</v>
      </c>
      <c r="L24" s="5">
        <f>RANK(K24,$K$24:$K$56,1)</f>
        <v>6</v>
      </c>
      <c r="M24" s="9">
        <f>IF(E24&gt;0,1,-1)</f>
        <v>1</v>
      </c>
      <c r="N24" s="9">
        <f>K24*M24</f>
        <v>1.2322590533133459E-2</v>
      </c>
    </row>
    <row r="25" spans="1:14" x14ac:dyDescent="0.25">
      <c r="A25" s="5">
        <v>8</v>
      </c>
      <c r="B25" s="5" t="s">
        <v>66</v>
      </c>
      <c r="C25" s="19">
        <v>8.0781293984935401E-2</v>
      </c>
      <c r="D25" s="19">
        <v>7.9092412628159803E-2</v>
      </c>
      <c r="E25" s="14">
        <f t="shared" ref="E25:E55" si="0">(C25-D25)/D25</f>
        <v>2.1353266396305307E-2</v>
      </c>
      <c r="F25" s="14">
        <f t="shared" ref="F25:F55" si="1">ABS(E25)</f>
        <v>2.1353266396305307E-2</v>
      </c>
      <c r="G25" s="5">
        <f t="shared" ref="G25:G55" si="2">RANK(F25,$F$24:$F$56,1)</f>
        <v>4</v>
      </c>
      <c r="H25" s="19">
        <v>7.9957594442050597E-2</v>
      </c>
      <c r="I25" s="14">
        <f t="shared" ref="I25:I56" si="3">H25/MAX($H$24:$H$56)</f>
        <v>0.20571297692260748</v>
      </c>
      <c r="J25" s="5">
        <f t="shared" ref="J25:J56" si="4">RANK(I25,$I$24:$I$56,1)</f>
        <v>4</v>
      </c>
      <c r="K25" s="19">
        <f t="shared" ref="K25:K56" si="5">I25*F25</f>
        <v>4.3926439974054437E-3</v>
      </c>
      <c r="L25" s="5">
        <f t="shared" ref="L25:L56" si="6">RANK(K25,$K$24:$K$56,1)</f>
        <v>2</v>
      </c>
      <c r="M25" s="9">
        <f t="shared" ref="M25:M56" si="7">IF(E25&gt;0,1,-1)</f>
        <v>1</v>
      </c>
      <c r="N25" s="9">
        <f t="shared" ref="N25:N56" si="8">K25*M25</f>
        <v>4.3926439974054437E-3</v>
      </c>
    </row>
    <row r="26" spans="1:14" x14ac:dyDescent="0.25">
      <c r="A26" s="5">
        <v>11</v>
      </c>
      <c r="B26" s="5" t="s">
        <v>67</v>
      </c>
      <c r="C26" s="19">
        <v>0.15944666456154999</v>
      </c>
      <c r="D26" s="19">
        <v>0.14627245559864199</v>
      </c>
      <c r="E26" s="14">
        <f t="shared" si="0"/>
        <v>9.0066232285433145E-2</v>
      </c>
      <c r="F26" s="14">
        <f t="shared" si="1"/>
        <v>9.0066232285433145E-2</v>
      </c>
      <c r="G26" s="5">
        <f t="shared" si="2"/>
        <v>15</v>
      </c>
      <c r="H26" s="19">
        <v>0.15313792299197901</v>
      </c>
      <c r="I26" s="14">
        <f t="shared" si="3"/>
        <v>0.39398956707303745</v>
      </c>
      <c r="J26" s="5">
        <f t="shared" si="4"/>
        <v>19</v>
      </c>
      <c r="K26" s="19">
        <f t="shared" si="5"/>
        <v>3.5485155866037434E-2</v>
      </c>
      <c r="L26" s="5">
        <f t="shared" si="6"/>
        <v>17</v>
      </c>
      <c r="M26" s="9">
        <f t="shared" si="7"/>
        <v>1</v>
      </c>
      <c r="N26" s="9">
        <f t="shared" si="8"/>
        <v>3.5485155866037434E-2</v>
      </c>
    </row>
    <row r="27" spans="1:14" x14ac:dyDescent="0.25">
      <c r="A27" s="5">
        <v>13</v>
      </c>
      <c r="B27" s="5" t="s">
        <v>68</v>
      </c>
      <c r="C27" s="19">
        <v>0.10371732808961701</v>
      </c>
      <c r="D27" s="19">
        <v>9.5179570980069794E-2</v>
      </c>
      <c r="E27" s="14">
        <f t="shared" si="0"/>
        <v>8.970157168847695E-2</v>
      </c>
      <c r="F27" s="14">
        <f t="shared" si="1"/>
        <v>8.970157168847695E-2</v>
      </c>
      <c r="G27" s="5">
        <f t="shared" si="2"/>
        <v>14</v>
      </c>
      <c r="H27" s="19">
        <v>9.94848524748429E-2</v>
      </c>
      <c r="I27" s="14">
        <f t="shared" si="3"/>
        <v>0.25595223698405095</v>
      </c>
      <c r="J27" s="5">
        <f t="shared" si="4"/>
        <v>11</v>
      </c>
      <c r="K27" s="19">
        <f t="shared" si="5"/>
        <v>2.2959317934650888E-2</v>
      </c>
      <c r="L27" s="5">
        <f t="shared" si="6"/>
        <v>11</v>
      </c>
      <c r="M27" s="9">
        <f t="shared" si="7"/>
        <v>1</v>
      </c>
      <c r="N27" s="9">
        <f t="shared" si="8"/>
        <v>2.2959317934650888E-2</v>
      </c>
    </row>
    <row r="28" spans="1:14" x14ac:dyDescent="0.25">
      <c r="A28" s="5">
        <v>15</v>
      </c>
      <c r="B28" s="5" t="s">
        <v>69</v>
      </c>
      <c r="C28" s="19">
        <v>0.27248094213165602</v>
      </c>
      <c r="D28" s="19">
        <v>0.247584186974287</v>
      </c>
      <c r="E28" s="14">
        <f t="shared" si="0"/>
        <v>0.10055874513486071</v>
      </c>
      <c r="F28" s="14">
        <f t="shared" si="1"/>
        <v>0.10055874513486071</v>
      </c>
      <c r="G28" s="5">
        <f t="shared" si="2"/>
        <v>18</v>
      </c>
      <c r="H28" s="19">
        <v>0.26021677476170402</v>
      </c>
      <c r="I28" s="14">
        <f t="shared" si="3"/>
        <v>0.6694794628948687</v>
      </c>
      <c r="J28" s="5">
        <f t="shared" si="4"/>
        <v>29</v>
      </c>
      <c r="K28" s="19">
        <f t="shared" si="5"/>
        <v>6.7322014682268547E-2</v>
      </c>
      <c r="L28" s="5">
        <f t="shared" si="6"/>
        <v>29</v>
      </c>
      <c r="M28" s="9">
        <f t="shared" si="7"/>
        <v>1</v>
      </c>
      <c r="N28" s="9">
        <f t="shared" si="8"/>
        <v>6.7322014682268547E-2</v>
      </c>
    </row>
    <row r="29" spans="1:14" x14ac:dyDescent="0.25">
      <c r="A29" s="5">
        <v>17</v>
      </c>
      <c r="B29" s="5" t="s">
        <v>70</v>
      </c>
      <c r="C29" s="19">
        <v>9.7005532596176003E-2</v>
      </c>
      <c r="D29" s="19">
        <v>8.1533978479833194E-2</v>
      </c>
      <c r="E29" s="14">
        <f t="shared" si="0"/>
        <v>0.18975590796381386</v>
      </c>
      <c r="F29" s="14">
        <f t="shared" si="1"/>
        <v>0.18975590796381386</v>
      </c>
      <c r="G29" s="5">
        <f t="shared" si="2"/>
        <v>31</v>
      </c>
      <c r="H29" s="19">
        <v>8.9532383939992799E-2</v>
      </c>
      <c r="I29" s="14">
        <f t="shared" si="3"/>
        <v>0.23034676517966321</v>
      </c>
      <c r="J29" s="5">
        <f t="shared" si="4"/>
        <v>7</v>
      </c>
      <c r="K29" s="19">
        <f t="shared" si="5"/>
        <v>4.3709659573194413E-2</v>
      </c>
      <c r="L29" s="5">
        <f t="shared" si="6"/>
        <v>19</v>
      </c>
      <c r="M29" s="9">
        <f t="shared" si="7"/>
        <v>1</v>
      </c>
      <c r="N29" s="9">
        <f t="shared" si="8"/>
        <v>4.3709659573194413E-2</v>
      </c>
    </row>
    <row r="30" spans="1:14" x14ac:dyDescent="0.25">
      <c r="A30" s="5">
        <v>18</v>
      </c>
      <c r="B30" s="5" t="s">
        <v>71</v>
      </c>
      <c r="C30" s="19">
        <v>0.26812531370422699</v>
      </c>
      <c r="D30" s="19">
        <v>0.25025221811242099</v>
      </c>
      <c r="E30" s="14">
        <f t="shared" si="0"/>
        <v>7.1420328365588565E-2</v>
      </c>
      <c r="F30" s="14">
        <f t="shared" si="1"/>
        <v>7.1420328365588565E-2</v>
      </c>
      <c r="G30" s="5">
        <f t="shared" si="2"/>
        <v>12</v>
      </c>
      <c r="H30" s="19">
        <v>0.25915118375875901</v>
      </c>
      <c r="I30" s="14">
        <f t="shared" si="3"/>
        <v>0.66673793597766462</v>
      </c>
      <c r="J30" s="5">
        <f t="shared" si="4"/>
        <v>28</v>
      </c>
      <c r="K30" s="19">
        <f t="shared" si="5"/>
        <v>4.7618642321319571E-2</v>
      </c>
      <c r="L30" s="5">
        <f t="shared" si="6"/>
        <v>22</v>
      </c>
      <c r="M30" s="9">
        <f t="shared" si="7"/>
        <v>1</v>
      </c>
      <c r="N30" s="9">
        <f t="shared" si="8"/>
        <v>4.7618642321319571E-2</v>
      </c>
    </row>
    <row r="31" spans="1:14" x14ac:dyDescent="0.25">
      <c r="A31" s="5">
        <v>19</v>
      </c>
      <c r="B31" s="5" t="s">
        <v>72</v>
      </c>
      <c r="C31" s="19">
        <v>0.29721859976199</v>
      </c>
      <c r="D31" s="19">
        <v>0.25705090937062702</v>
      </c>
      <c r="E31" s="14">
        <f t="shared" si="0"/>
        <v>0.15626356074643361</v>
      </c>
      <c r="F31" s="14">
        <f t="shared" si="1"/>
        <v>0.15626356074643361</v>
      </c>
      <c r="G31" s="5">
        <f t="shared" si="2"/>
        <v>24</v>
      </c>
      <c r="H31" s="19">
        <v>0.27739536990937202</v>
      </c>
      <c r="I31" s="14">
        <f t="shared" si="3"/>
        <v>0.71367613954371678</v>
      </c>
      <c r="J31" s="5">
        <f t="shared" si="4"/>
        <v>31</v>
      </c>
      <c r="K31" s="19">
        <f t="shared" si="5"/>
        <v>0.11152157478486982</v>
      </c>
      <c r="L31" s="5">
        <f t="shared" si="6"/>
        <v>33</v>
      </c>
      <c r="M31" s="9">
        <f t="shared" si="7"/>
        <v>1</v>
      </c>
      <c r="N31" s="9">
        <f t="shared" si="8"/>
        <v>0.11152157478486982</v>
      </c>
    </row>
    <row r="32" spans="1:14" x14ac:dyDescent="0.25">
      <c r="A32" s="5">
        <v>20</v>
      </c>
      <c r="B32" s="5" t="s">
        <v>73</v>
      </c>
      <c r="C32" s="19">
        <v>0.101168620066326</v>
      </c>
      <c r="D32" s="19">
        <v>8.2453168777276903E-2</v>
      </c>
      <c r="E32" s="14">
        <f t="shared" si="0"/>
        <v>0.22698280207524116</v>
      </c>
      <c r="F32" s="14">
        <f t="shared" si="1"/>
        <v>0.22698280207524116</v>
      </c>
      <c r="G32" s="5">
        <f t="shared" si="2"/>
        <v>33</v>
      </c>
      <c r="H32" s="19">
        <v>9.1932508044925906E-2</v>
      </c>
      <c r="I32" s="14">
        <f t="shared" si="3"/>
        <v>0.23652174678153387</v>
      </c>
      <c r="J32" s="5">
        <f t="shared" si="4"/>
        <v>8</v>
      </c>
      <c r="K32" s="19">
        <f t="shared" si="5"/>
        <v>5.3686368836203209E-2</v>
      </c>
      <c r="L32" s="5">
        <f t="shared" si="6"/>
        <v>25</v>
      </c>
      <c r="M32" s="9">
        <f t="shared" si="7"/>
        <v>1</v>
      </c>
      <c r="N32" s="9">
        <f t="shared" si="8"/>
        <v>5.3686368836203209E-2</v>
      </c>
    </row>
    <row r="33" spans="1:14" x14ac:dyDescent="0.25">
      <c r="A33" s="5">
        <v>23</v>
      </c>
      <c r="B33" s="5" t="s">
        <v>74</v>
      </c>
      <c r="C33" s="19">
        <v>8.48439895385531E-2</v>
      </c>
      <c r="D33" s="19">
        <v>7.4138891718470407E-2</v>
      </c>
      <c r="E33" s="14">
        <f t="shared" si="0"/>
        <v>0.14439247164273034</v>
      </c>
      <c r="F33" s="14">
        <f t="shared" si="1"/>
        <v>0.14439247164273034</v>
      </c>
      <c r="G33" s="5">
        <f t="shared" si="2"/>
        <v>23</v>
      </c>
      <c r="H33" s="19">
        <v>7.9527096706939499E-2</v>
      </c>
      <c r="I33" s="14">
        <f t="shared" si="3"/>
        <v>0.20460540269821875</v>
      </c>
      <c r="J33" s="5">
        <f t="shared" si="4"/>
        <v>3</v>
      </c>
      <c r="K33" s="19">
        <f t="shared" si="5"/>
        <v>2.9543479807051971E-2</v>
      </c>
      <c r="L33" s="5">
        <f t="shared" si="6"/>
        <v>13</v>
      </c>
      <c r="M33" s="9">
        <f t="shared" si="7"/>
        <v>1</v>
      </c>
      <c r="N33" s="9">
        <f t="shared" si="8"/>
        <v>2.9543479807051971E-2</v>
      </c>
    </row>
    <row r="34" spans="1:14" x14ac:dyDescent="0.25">
      <c r="A34" s="5">
        <v>25</v>
      </c>
      <c r="B34" s="5" t="s">
        <v>75</v>
      </c>
      <c r="C34" s="19">
        <v>0.1433873372784</v>
      </c>
      <c r="D34" s="19">
        <v>0.122347322683588</v>
      </c>
      <c r="E34" s="14">
        <f t="shared" si="0"/>
        <v>0.17196955465241551</v>
      </c>
      <c r="F34" s="14">
        <f t="shared" si="1"/>
        <v>0.17196955465241551</v>
      </c>
      <c r="G34" s="5">
        <f t="shared" si="2"/>
        <v>29</v>
      </c>
      <c r="H34" s="19">
        <v>0.13299083410279999</v>
      </c>
      <c r="I34" s="14">
        <f t="shared" si="3"/>
        <v>0.34215562108406511</v>
      </c>
      <c r="J34" s="5">
        <f t="shared" si="4"/>
        <v>18</v>
      </c>
      <c r="K34" s="19">
        <f t="shared" si="5"/>
        <v>5.8840349779647305E-2</v>
      </c>
      <c r="L34" s="5">
        <f t="shared" si="6"/>
        <v>28</v>
      </c>
      <c r="M34" s="9">
        <f t="shared" si="7"/>
        <v>1</v>
      </c>
      <c r="N34" s="9">
        <f t="shared" si="8"/>
        <v>5.8840349779647305E-2</v>
      </c>
    </row>
    <row r="35" spans="1:14" x14ac:dyDescent="0.25">
      <c r="A35" s="5">
        <v>27</v>
      </c>
      <c r="B35" s="5" t="s">
        <v>76</v>
      </c>
      <c r="C35" s="19">
        <v>0.123628386125992</v>
      </c>
      <c r="D35" s="19">
        <v>0.12546346159552299</v>
      </c>
      <c r="E35" s="14">
        <f t="shared" si="0"/>
        <v>-1.4626373656475547E-2</v>
      </c>
      <c r="F35" s="14">
        <f t="shared" si="1"/>
        <v>1.4626373656475547E-2</v>
      </c>
      <c r="G35" s="5">
        <f t="shared" si="2"/>
        <v>2</v>
      </c>
      <c r="H35" s="19">
        <v>0.124532238379712</v>
      </c>
      <c r="I35" s="14">
        <f t="shared" si="3"/>
        <v>0.32039354933936842</v>
      </c>
      <c r="J35" s="5">
        <f t="shared" si="4"/>
        <v>16</v>
      </c>
      <c r="K35" s="19">
        <f t="shared" si="5"/>
        <v>4.6861957697620369E-3</v>
      </c>
      <c r="L35" s="5">
        <f t="shared" si="6"/>
        <v>3</v>
      </c>
      <c r="M35" s="9">
        <f t="shared" si="7"/>
        <v>-1</v>
      </c>
      <c r="N35" s="9">
        <f t="shared" si="8"/>
        <v>-4.6861957697620369E-3</v>
      </c>
    </row>
    <row r="36" spans="1:14" x14ac:dyDescent="0.25">
      <c r="A36" s="5">
        <v>41</v>
      </c>
      <c r="B36" s="5" t="s">
        <v>77</v>
      </c>
      <c r="C36" s="19">
        <v>0.16433552757714801</v>
      </c>
      <c r="D36" s="19">
        <v>0.15818501518004699</v>
      </c>
      <c r="E36" s="14">
        <f t="shared" si="0"/>
        <v>3.8881763801081104E-2</v>
      </c>
      <c r="F36" s="14">
        <f t="shared" si="1"/>
        <v>3.8881763801081104E-2</v>
      </c>
      <c r="G36" s="5">
        <f t="shared" si="2"/>
        <v>9</v>
      </c>
      <c r="H36" s="19">
        <v>0.16127299980086299</v>
      </c>
      <c r="I36" s="14">
        <f t="shared" si="3"/>
        <v>0.41491929713216841</v>
      </c>
      <c r="J36" s="5">
        <f t="shared" si="4"/>
        <v>22</v>
      </c>
      <c r="K36" s="19">
        <f t="shared" si="5"/>
        <v>1.613279410760356E-2</v>
      </c>
      <c r="L36" s="5">
        <f t="shared" si="6"/>
        <v>8</v>
      </c>
      <c r="M36" s="9">
        <f t="shared" si="7"/>
        <v>1</v>
      </c>
      <c r="N36" s="9">
        <f t="shared" si="8"/>
        <v>1.613279410760356E-2</v>
      </c>
    </row>
    <row r="37" spans="1:14" x14ac:dyDescent="0.25">
      <c r="A37" s="5">
        <v>44</v>
      </c>
      <c r="B37" s="5" t="s">
        <v>78</v>
      </c>
      <c r="C37" s="19">
        <v>9.1084679861491893E-2</v>
      </c>
      <c r="D37" s="19">
        <v>7.5236482650678005E-2</v>
      </c>
      <c r="E37" s="14">
        <f t="shared" si="0"/>
        <v>0.21064511062268632</v>
      </c>
      <c r="F37" s="14">
        <f t="shared" si="1"/>
        <v>0.21064511062268632</v>
      </c>
      <c r="G37" s="5">
        <f t="shared" si="2"/>
        <v>32</v>
      </c>
      <c r="H37" s="19">
        <v>8.3335205784924093E-2</v>
      </c>
      <c r="I37" s="14">
        <f t="shared" si="3"/>
        <v>0.21440281419295765</v>
      </c>
      <c r="J37" s="5">
        <f t="shared" si="4"/>
        <v>6</v>
      </c>
      <c r="K37" s="19">
        <f t="shared" si="5"/>
        <v>4.5162904513490823E-2</v>
      </c>
      <c r="L37" s="5">
        <f t="shared" si="6"/>
        <v>20</v>
      </c>
      <c r="M37" s="9">
        <f t="shared" si="7"/>
        <v>1</v>
      </c>
      <c r="N37" s="9">
        <f t="shared" si="8"/>
        <v>4.5162904513490823E-2</v>
      </c>
    </row>
    <row r="38" spans="1:14" x14ac:dyDescent="0.25">
      <c r="A38" s="5">
        <v>47</v>
      </c>
      <c r="B38" s="5" t="s">
        <v>79</v>
      </c>
      <c r="C38" s="19">
        <v>9.7968990359157196E-2</v>
      </c>
      <c r="D38" s="19">
        <v>8.6692962872113893E-2</v>
      </c>
      <c r="E38" s="14">
        <f t="shared" si="0"/>
        <v>0.13006854436013754</v>
      </c>
      <c r="F38" s="14">
        <f t="shared" si="1"/>
        <v>0.13006854436013754</v>
      </c>
      <c r="G38" s="5">
        <f t="shared" si="2"/>
        <v>22</v>
      </c>
      <c r="H38" s="19">
        <v>9.2334513076840097E-2</v>
      </c>
      <c r="I38" s="14">
        <f t="shared" si="3"/>
        <v>0.23755601566405848</v>
      </c>
      <c r="J38" s="5">
        <f t="shared" si="4"/>
        <v>9</v>
      </c>
      <c r="K38" s="19">
        <f t="shared" si="5"/>
        <v>3.0898565161418118E-2</v>
      </c>
      <c r="L38" s="5">
        <f t="shared" si="6"/>
        <v>15</v>
      </c>
      <c r="M38" s="9">
        <f t="shared" si="7"/>
        <v>1</v>
      </c>
      <c r="N38" s="9">
        <f t="shared" si="8"/>
        <v>3.0898565161418118E-2</v>
      </c>
    </row>
    <row r="39" spans="1:14" x14ac:dyDescent="0.25">
      <c r="A39" s="5">
        <v>50</v>
      </c>
      <c r="B39" s="5" t="s">
        <v>80</v>
      </c>
      <c r="C39" s="19">
        <v>0.23471618260271701</v>
      </c>
      <c r="D39" s="19">
        <v>0.202657451806811</v>
      </c>
      <c r="E39" s="14">
        <f t="shared" si="0"/>
        <v>0.15819171962384546</v>
      </c>
      <c r="F39" s="14">
        <f t="shared" si="1"/>
        <v>0.15819171962384546</v>
      </c>
      <c r="G39" s="5">
        <f t="shared" si="2"/>
        <v>25</v>
      </c>
      <c r="H39" s="19">
        <v>0.21863867312161001</v>
      </c>
      <c r="I39" s="14">
        <f t="shared" si="3"/>
        <v>0.5625083224690095</v>
      </c>
      <c r="J39" s="5">
        <f t="shared" si="4"/>
        <v>25</v>
      </c>
      <c r="K39" s="19">
        <f t="shared" si="5"/>
        <v>8.8984158834097202E-2</v>
      </c>
      <c r="L39" s="5">
        <f t="shared" si="6"/>
        <v>31</v>
      </c>
      <c r="M39" s="9">
        <f t="shared" si="7"/>
        <v>1</v>
      </c>
      <c r="N39" s="9">
        <f t="shared" si="8"/>
        <v>8.8984158834097202E-2</v>
      </c>
    </row>
    <row r="40" spans="1:14" x14ac:dyDescent="0.25">
      <c r="A40" s="5">
        <v>52</v>
      </c>
      <c r="B40" s="5" t="s">
        <v>81</v>
      </c>
      <c r="C40" s="19">
        <v>0.39707095808571402</v>
      </c>
      <c r="D40" s="19">
        <v>0.37981755153914598</v>
      </c>
      <c r="E40" s="14">
        <f t="shared" si="0"/>
        <v>4.5425511476896066E-2</v>
      </c>
      <c r="F40" s="14">
        <f t="shared" si="1"/>
        <v>4.5425511476896066E-2</v>
      </c>
      <c r="G40" s="5">
        <f t="shared" si="2"/>
        <v>10</v>
      </c>
      <c r="H40" s="19">
        <v>0.38868522364601199</v>
      </c>
      <c r="I40" s="14">
        <f t="shared" si="3"/>
        <v>1</v>
      </c>
      <c r="J40" s="5">
        <f t="shared" si="4"/>
        <v>33</v>
      </c>
      <c r="K40" s="19">
        <f t="shared" si="5"/>
        <v>4.5425511476896066E-2</v>
      </c>
      <c r="L40" s="5">
        <f t="shared" si="6"/>
        <v>21</v>
      </c>
      <c r="M40" s="9">
        <f t="shared" si="7"/>
        <v>1</v>
      </c>
      <c r="N40" s="9">
        <f t="shared" si="8"/>
        <v>4.5425511476896066E-2</v>
      </c>
    </row>
    <row r="41" spans="1:14" ht="13.9" customHeight="1" x14ac:dyDescent="0.25">
      <c r="A41" s="5">
        <v>54</v>
      </c>
      <c r="B41" s="5" t="s">
        <v>82</v>
      </c>
      <c r="C41" s="19">
        <v>0.140196130536029</v>
      </c>
      <c r="D41" s="19">
        <v>0.120835362700235</v>
      </c>
      <c r="E41" s="14">
        <f t="shared" si="0"/>
        <v>0.16022435322864598</v>
      </c>
      <c r="F41" s="14">
        <f t="shared" si="1"/>
        <v>0.16022435322864598</v>
      </c>
      <c r="G41" s="5">
        <f t="shared" si="2"/>
        <v>26</v>
      </c>
      <c r="H41" s="19">
        <v>0.13064762713096101</v>
      </c>
      <c r="I41" s="14">
        <f t="shared" si="3"/>
        <v>0.33612707451401846</v>
      </c>
      <c r="J41" s="5">
        <f t="shared" si="4"/>
        <v>17</v>
      </c>
      <c r="K41" s="19">
        <f t="shared" si="5"/>
        <v>5.3855743116645503E-2</v>
      </c>
      <c r="L41" s="5">
        <f t="shared" si="6"/>
        <v>26</v>
      </c>
      <c r="M41" s="9">
        <f t="shared" si="7"/>
        <v>1</v>
      </c>
      <c r="N41" s="9">
        <f t="shared" si="8"/>
        <v>5.3855743116645503E-2</v>
      </c>
    </row>
    <row r="42" spans="1:14" x14ac:dyDescent="0.25">
      <c r="A42" s="5">
        <v>63</v>
      </c>
      <c r="B42" s="5" t="s">
        <v>83</v>
      </c>
      <c r="C42" s="19">
        <v>0.131105210003752</v>
      </c>
      <c r="D42" s="19">
        <v>0.111621300054928</v>
      </c>
      <c r="E42" s="14">
        <f t="shared" si="0"/>
        <v>0.1745536912689255</v>
      </c>
      <c r="F42" s="14">
        <f t="shared" si="1"/>
        <v>0.1745536912689255</v>
      </c>
      <c r="G42" s="5">
        <f t="shared" si="2"/>
        <v>30</v>
      </c>
      <c r="H42" s="19">
        <v>0.121743724979036</v>
      </c>
      <c r="I42" s="14">
        <f t="shared" si="3"/>
        <v>0.31321932909369327</v>
      </c>
      <c r="J42" s="5">
        <f t="shared" si="4"/>
        <v>15</v>
      </c>
      <c r="K42" s="19">
        <f t="shared" si="5"/>
        <v>5.4673590070080512E-2</v>
      </c>
      <c r="L42" s="5">
        <f t="shared" si="6"/>
        <v>27</v>
      </c>
      <c r="M42" s="9">
        <f t="shared" si="7"/>
        <v>1</v>
      </c>
      <c r="N42" s="9">
        <f t="shared" si="8"/>
        <v>5.4673590070080512E-2</v>
      </c>
    </row>
    <row r="43" spans="1:14" x14ac:dyDescent="0.25">
      <c r="A43" s="5">
        <v>66</v>
      </c>
      <c r="B43" s="5" t="s">
        <v>84</v>
      </c>
      <c r="C43" s="19">
        <v>9.7542207778573795E-2</v>
      </c>
      <c r="D43" s="19">
        <v>8.6748572293932805E-2</v>
      </c>
      <c r="E43" s="14">
        <f t="shared" si="0"/>
        <v>0.12442435880176321</v>
      </c>
      <c r="F43" s="14">
        <f t="shared" si="1"/>
        <v>0.12442435880176321</v>
      </c>
      <c r="G43" s="5">
        <f t="shared" si="2"/>
        <v>19</v>
      </c>
      <c r="H43" s="19">
        <v>9.24134663182649E-2</v>
      </c>
      <c r="I43" s="14">
        <f t="shared" si="3"/>
        <v>0.2377591446656814</v>
      </c>
      <c r="J43" s="5">
        <f t="shared" si="4"/>
        <v>10</v>
      </c>
      <c r="K43" s="19">
        <f t="shared" si="5"/>
        <v>2.9583029124283067E-2</v>
      </c>
      <c r="L43" s="5">
        <f t="shared" si="6"/>
        <v>14</v>
      </c>
      <c r="M43" s="9">
        <f t="shared" si="7"/>
        <v>1</v>
      </c>
      <c r="N43" s="9">
        <f t="shared" si="8"/>
        <v>2.9583029124283067E-2</v>
      </c>
    </row>
    <row r="44" spans="1:14" x14ac:dyDescent="0.25">
      <c r="A44" s="5">
        <v>68</v>
      </c>
      <c r="B44" s="5" t="s">
        <v>85</v>
      </c>
      <c r="C44" s="19">
        <v>0.119644875889199</v>
      </c>
      <c r="D44" s="19">
        <v>0.11031194092753099</v>
      </c>
      <c r="E44" s="14">
        <f t="shared" si="0"/>
        <v>8.4604938352043371E-2</v>
      </c>
      <c r="F44" s="14">
        <f t="shared" si="1"/>
        <v>8.4604938352043371E-2</v>
      </c>
      <c r="G44" s="5">
        <f t="shared" si="2"/>
        <v>13</v>
      </c>
      <c r="H44" s="19">
        <v>0.115080892703431</v>
      </c>
      <c r="I44" s="14">
        <f t="shared" si="3"/>
        <v>0.29607735437928256</v>
      </c>
      <c r="J44" s="5">
        <f t="shared" si="4"/>
        <v>13</v>
      </c>
      <c r="K44" s="19">
        <f t="shared" si="5"/>
        <v>2.50496063146953E-2</v>
      </c>
      <c r="L44" s="5">
        <f t="shared" si="6"/>
        <v>12</v>
      </c>
      <c r="M44" s="9">
        <f t="shared" si="7"/>
        <v>1</v>
      </c>
      <c r="N44" s="9">
        <f t="shared" si="8"/>
        <v>2.50496063146953E-2</v>
      </c>
    </row>
    <row r="45" spans="1:14" x14ac:dyDescent="0.25">
      <c r="A45" s="5">
        <v>70</v>
      </c>
      <c r="B45" s="5" t="s">
        <v>86</v>
      </c>
      <c r="C45" s="19">
        <v>7.6212309538316397E-2</v>
      </c>
      <c r="D45" s="19">
        <v>6.9669446427579607E-2</v>
      </c>
      <c r="E45" s="14">
        <f t="shared" si="0"/>
        <v>9.3912948160683365E-2</v>
      </c>
      <c r="F45" s="14">
        <f t="shared" si="1"/>
        <v>9.3912948160683365E-2</v>
      </c>
      <c r="G45" s="5">
        <f t="shared" si="2"/>
        <v>16</v>
      </c>
      <c r="H45" s="19">
        <v>7.2936878539797204E-2</v>
      </c>
      <c r="I45" s="14">
        <f t="shared" si="3"/>
        <v>0.18765024781652914</v>
      </c>
      <c r="J45" s="5">
        <f t="shared" si="4"/>
        <v>2</v>
      </c>
      <c r="K45" s="19">
        <f t="shared" si="5"/>
        <v>1.7622787995533087E-2</v>
      </c>
      <c r="L45" s="5">
        <f t="shared" si="6"/>
        <v>9</v>
      </c>
      <c r="M45" s="9">
        <f t="shared" si="7"/>
        <v>1</v>
      </c>
      <c r="N45" s="9">
        <f t="shared" si="8"/>
        <v>1.7622787995533087E-2</v>
      </c>
    </row>
    <row r="46" spans="1:14" x14ac:dyDescent="0.25">
      <c r="A46" s="5">
        <v>73</v>
      </c>
      <c r="B46" s="5" t="s">
        <v>87</v>
      </c>
      <c r="C46" s="19">
        <v>0.178541982937275</v>
      </c>
      <c r="D46" s="19">
        <v>0.17339841338628001</v>
      </c>
      <c r="E46" s="14">
        <f t="shared" si="0"/>
        <v>2.9663302279108204E-2</v>
      </c>
      <c r="F46" s="14">
        <f t="shared" si="1"/>
        <v>2.9663302279108204E-2</v>
      </c>
      <c r="G46" s="5">
        <f t="shared" si="2"/>
        <v>7</v>
      </c>
      <c r="H46" s="19">
        <v>0.17600151874975301</v>
      </c>
      <c r="I46" s="14">
        <f t="shared" si="3"/>
        <v>0.4528124766328735</v>
      </c>
      <c r="J46" s="5">
        <f t="shared" si="4"/>
        <v>23</v>
      </c>
      <c r="K46" s="19">
        <f t="shared" si="5"/>
        <v>1.3431913370112547E-2</v>
      </c>
      <c r="L46" s="5">
        <f t="shared" si="6"/>
        <v>7</v>
      </c>
      <c r="M46" s="9">
        <f t="shared" si="7"/>
        <v>1</v>
      </c>
      <c r="N46" s="9">
        <f t="shared" si="8"/>
        <v>1.3431913370112547E-2</v>
      </c>
    </row>
    <row r="47" spans="1:14" x14ac:dyDescent="0.25">
      <c r="A47" s="5">
        <v>76</v>
      </c>
      <c r="B47" s="5" t="s">
        <v>88</v>
      </c>
      <c r="C47" s="19">
        <v>0.164374645687518</v>
      </c>
      <c r="D47" s="19">
        <v>0.145780360847867</v>
      </c>
      <c r="E47" s="14">
        <f t="shared" si="0"/>
        <v>0.12754999872071635</v>
      </c>
      <c r="F47" s="14">
        <f t="shared" si="1"/>
        <v>0.12754999872071635</v>
      </c>
      <c r="G47" s="5">
        <f t="shared" si="2"/>
        <v>21</v>
      </c>
      <c r="H47" s="19">
        <v>0.15569890247673901</v>
      </c>
      <c r="I47" s="14">
        <f t="shared" si="3"/>
        <v>0.40057839352941021</v>
      </c>
      <c r="J47" s="5">
        <f t="shared" si="4"/>
        <v>20</v>
      </c>
      <c r="K47" s="19">
        <f t="shared" si="5"/>
        <v>5.1093773582222883E-2</v>
      </c>
      <c r="L47" s="5">
        <f t="shared" si="6"/>
        <v>23</v>
      </c>
      <c r="M47" s="9">
        <f t="shared" si="7"/>
        <v>1</v>
      </c>
      <c r="N47" s="9">
        <f t="shared" si="8"/>
        <v>5.1093773582222883E-2</v>
      </c>
    </row>
    <row r="48" spans="1:14" x14ac:dyDescent="0.25">
      <c r="A48" s="5">
        <v>81</v>
      </c>
      <c r="B48" s="5" t="s">
        <v>89</v>
      </c>
      <c r="C48" s="19">
        <v>0.16736766343811199</v>
      </c>
      <c r="D48" s="19">
        <v>0.15209046420457001</v>
      </c>
      <c r="E48" s="14">
        <f t="shared" si="0"/>
        <v>0.10044810707522933</v>
      </c>
      <c r="F48" s="14">
        <f t="shared" si="1"/>
        <v>0.10044810707522933</v>
      </c>
      <c r="G48" s="5">
        <f t="shared" si="2"/>
        <v>17</v>
      </c>
      <c r="H48" s="19">
        <v>0.159740742089438</v>
      </c>
      <c r="I48" s="14">
        <f t="shared" si="3"/>
        <v>0.41097714132533886</v>
      </c>
      <c r="J48" s="5">
        <f t="shared" si="4"/>
        <v>21</v>
      </c>
      <c r="K48" s="19">
        <f t="shared" si="5"/>
        <v>4.1281875897319298E-2</v>
      </c>
      <c r="L48" s="5">
        <f t="shared" si="6"/>
        <v>18</v>
      </c>
      <c r="M48" s="9">
        <f t="shared" si="7"/>
        <v>1</v>
      </c>
      <c r="N48" s="9">
        <f t="shared" si="8"/>
        <v>4.1281875897319298E-2</v>
      </c>
    </row>
    <row r="49" spans="1:25" x14ac:dyDescent="0.25">
      <c r="A49" s="5">
        <v>85</v>
      </c>
      <c r="B49" s="5" t="s">
        <v>90</v>
      </c>
      <c r="C49" s="19">
        <v>0.25399495448155401</v>
      </c>
      <c r="D49" s="19">
        <v>0.21829396642781701</v>
      </c>
      <c r="E49" s="14">
        <f t="shared" si="0"/>
        <v>0.1635454641186439</v>
      </c>
      <c r="F49" s="14">
        <f t="shared" si="1"/>
        <v>0.1635454641186439</v>
      </c>
      <c r="G49" s="5">
        <f t="shared" si="2"/>
        <v>27</v>
      </c>
      <c r="H49" s="19">
        <v>0.236062388112278</v>
      </c>
      <c r="I49" s="14">
        <f t="shared" si="3"/>
        <v>0.6073356375576231</v>
      </c>
      <c r="J49" s="5">
        <f t="shared" si="4"/>
        <v>26</v>
      </c>
      <c r="K49" s="19">
        <f t="shared" si="5"/>
        <v>9.9326988720153969E-2</v>
      </c>
      <c r="L49" s="5">
        <f t="shared" si="6"/>
        <v>32</v>
      </c>
      <c r="M49" s="9">
        <f t="shared" si="7"/>
        <v>1</v>
      </c>
      <c r="N49" s="9">
        <f t="shared" si="8"/>
        <v>9.9326988720153969E-2</v>
      </c>
    </row>
    <row r="50" spans="1:25" x14ac:dyDescent="0.25">
      <c r="A50" s="5">
        <v>86</v>
      </c>
      <c r="B50" s="5" t="s">
        <v>91</v>
      </c>
      <c r="C50" s="19">
        <v>0.209319520317646</v>
      </c>
      <c r="D50" s="19">
        <v>0.20710019483976599</v>
      </c>
      <c r="E50" s="14">
        <f t="shared" si="0"/>
        <v>1.0716192129114635E-2</v>
      </c>
      <c r="F50" s="14">
        <f t="shared" si="1"/>
        <v>1.0716192129114635E-2</v>
      </c>
      <c r="G50" s="5">
        <f t="shared" si="2"/>
        <v>1</v>
      </c>
      <c r="H50" s="19">
        <v>0.208212598303437</v>
      </c>
      <c r="I50" s="14">
        <f t="shared" si="3"/>
        <v>0.53568436780365702</v>
      </c>
      <c r="J50" s="5">
        <f t="shared" si="4"/>
        <v>24</v>
      </c>
      <c r="K50" s="19">
        <f t="shared" si="5"/>
        <v>5.7404966059472987E-3</v>
      </c>
      <c r="L50" s="5">
        <f t="shared" si="6"/>
        <v>5</v>
      </c>
      <c r="M50" s="9">
        <f t="shared" si="7"/>
        <v>1</v>
      </c>
      <c r="N50" s="9">
        <f t="shared" si="8"/>
        <v>5.7404966059472987E-3</v>
      </c>
    </row>
    <row r="51" spans="1:25" ht="13.9" customHeight="1" x14ac:dyDescent="0.25">
      <c r="A51" s="5">
        <v>88</v>
      </c>
      <c r="B51" s="5" t="s">
        <v>92</v>
      </c>
      <c r="C51" s="19">
        <v>3.5655759161856801E-2</v>
      </c>
      <c r="D51" s="19">
        <v>3.4905036982550597E-2</v>
      </c>
      <c r="E51" s="14">
        <f t="shared" si="0"/>
        <v>2.1507560060214179E-2</v>
      </c>
      <c r="F51" s="14">
        <f t="shared" si="1"/>
        <v>2.1507560060214179E-2</v>
      </c>
      <c r="G51" s="5">
        <f t="shared" si="2"/>
        <v>5</v>
      </c>
      <c r="H51" s="19">
        <v>3.5293953018964701E-2</v>
      </c>
      <c r="I51" s="14">
        <f t="shared" si="3"/>
        <v>9.0803433914709422E-2</v>
      </c>
      <c r="J51" s="5">
        <f t="shared" si="4"/>
        <v>1</v>
      </c>
      <c r="K51" s="19">
        <f t="shared" si="5"/>
        <v>1.9529603085943021E-3</v>
      </c>
      <c r="L51" s="5">
        <f t="shared" si="6"/>
        <v>1</v>
      </c>
      <c r="M51" s="9">
        <f t="shared" si="7"/>
        <v>1</v>
      </c>
      <c r="N51" s="9">
        <f t="shared" si="8"/>
        <v>1.9529603085943021E-3</v>
      </c>
    </row>
    <row r="52" spans="1:25" x14ac:dyDescent="0.25">
      <c r="A52" s="5">
        <v>91</v>
      </c>
      <c r="B52" s="5" t="s">
        <v>93</v>
      </c>
      <c r="C52" s="19">
        <v>0.109293639342814</v>
      </c>
      <c r="D52" s="19">
        <v>0.131870248179463</v>
      </c>
      <c r="E52" s="14">
        <f t="shared" si="0"/>
        <v>-0.17120320275673068</v>
      </c>
      <c r="F52" s="14">
        <f t="shared" si="1"/>
        <v>0.17120320275673068</v>
      </c>
      <c r="G52" s="5">
        <f t="shared" si="2"/>
        <v>28</v>
      </c>
      <c r="H52" s="19">
        <v>0.12092187398398301</v>
      </c>
      <c r="I52" s="14">
        <f t="shared" si="3"/>
        <v>0.31110489060965796</v>
      </c>
      <c r="J52" s="5">
        <f t="shared" si="4"/>
        <v>14</v>
      </c>
      <c r="K52" s="19">
        <f t="shared" si="5"/>
        <v>5.3262153665655787E-2</v>
      </c>
      <c r="L52" s="5">
        <f t="shared" si="6"/>
        <v>24</v>
      </c>
      <c r="M52" s="9">
        <f t="shared" si="7"/>
        <v>-1</v>
      </c>
      <c r="N52" s="9">
        <f t="shared" si="8"/>
        <v>-5.3262153665655787E-2</v>
      </c>
    </row>
    <row r="53" spans="1:25" x14ac:dyDescent="0.25">
      <c r="A53" s="5">
        <v>94</v>
      </c>
      <c r="B53" s="5" t="s">
        <v>94</v>
      </c>
      <c r="C53" s="19">
        <v>0.35436358026234899</v>
      </c>
      <c r="D53" s="19">
        <v>0.34234365039640302</v>
      </c>
      <c r="E53" s="14">
        <f t="shared" si="0"/>
        <v>3.511071361197432E-2</v>
      </c>
      <c r="F53" s="14">
        <f t="shared" si="1"/>
        <v>3.511071361197432E-2</v>
      </c>
      <c r="G53" s="5">
        <f t="shared" si="2"/>
        <v>8</v>
      </c>
      <c r="H53" s="19">
        <v>0.34816092801388299</v>
      </c>
      <c r="I53" s="14">
        <f t="shared" si="3"/>
        <v>0.8957400663395535</v>
      </c>
      <c r="J53" s="5">
        <f t="shared" si="4"/>
        <v>32</v>
      </c>
      <c r="K53" s="19">
        <f t="shared" si="5"/>
        <v>3.145007294001894E-2</v>
      </c>
      <c r="L53" s="5">
        <f t="shared" si="6"/>
        <v>16</v>
      </c>
      <c r="M53" s="9">
        <f t="shared" si="7"/>
        <v>1</v>
      </c>
      <c r="N53" s="9">
        <f t="shared" si="8"/>
        <v>3.145007294001894E-2</v>
      </c>
    </row>
    <row r="54" spans="1:25" x14ac:dyDescent="0.25">
      <c r="A54" s="5">
        <v>95</v>
      </c>
      <c r="B54" s="5" t="s">
        <v>95</v>
      </c>
      <c r="C54" s="19">
        <v>0.27246469216015201</v>
      </c>
      <c r="D54" s="19">
        <v>0.241754611352299</v>
      </c>
      <c r="E54" s="14">
        <f t="shared" si="0"/>
        <v>0.12702996909167732</v>
      </c>
      <c r="F54" s="14">
        <f t="shared" si="1"/>
        <v>0.12702996909167732</v>
      </c>
      <c r="G54" s="5">
        <f t="shared" si="2"/>
        <v>20</v>
      </c>
      <c r="H54" s="19">
        <v>0.25643694026946501</v>
      </c>
      <c r="I54" s="14">
        <f t="shared" si="3"/>
        <v>0.65975479557465833</v>
      </c>
      <c r="J54" s="5">
        <f t="shared" si="4"/>
        <v>27</v>
      </c>
      <c r="K54" s="19">
        <f t="shared" si="5"/>
        <v>8.3808631289934737E-2</v>
      </c>
      <c r="L54" s="5">
        <f t="shared" si="6"/>
        <v>30</v>
      </c>
      <c r="M54" s="9">
        <f t="shared" si="7"/>
        <v>1</v>
      </c>
      <c r="N54" s="9">
        <f t="shared" si="8"/>
        <v>8.3808631289934737E-2</v>
      </c>
    </row>
    <row r="55" spans="1:25" x14ac:dyDescent="0.25">
      <c r="A55" s="5">
        <v>97</v>
      </c>
      <c r="B55" s="5" t="s">
        <v>96</v>
      </c>
      <c r="C55" s="19">
        <v>0.10141492283592</v>
      </c>
      <c r="D55" s="19">
        <v>0.103480381686754</v>
      </c>
      <c r="E55" s="14">
        <f t="shared" si="0"/>
        <v>-1.9959907541570093E-2</v>
      </c>
      <c r="F55" s="14">
        <f t="shared" si="1"/>
        <v>1.9959907541570093E-2</v>
      </c>
      <c r="G55" s="5">
        <f t="shared" si="2"/>
        <v>3</v>
      </c>
      <c r="H55" s="19">
        <v>0.10248985160565401</v>
      </c>
      <c r="I55" s="14">
        <f t="shared" si="3"/>
        <v>0.26368342651223287</v>
      </c>
      <c r="J55" s="5">
        <f t="shared" si="4"/>
        <v>12</v>
      </c>
      <c r="K55" s="19">
        <f t="shared" si="5"/>
        <v>5.2630968134285598E-3</v>
      </c>
      <c r="L55" s="5">
        <f t="shared" si="6"/>
        <v>4</v>
      </c>
      <c r="M55" s="9">
        <f t="shared" si="7"/>
        <v>-1</v>
      </c>
      <c r="N55" s="9">
        <f t="shared" si="8"/>
        <v>-5.2630968134285598E-3</v>
      </c>
    </row>
    <row r="56" spans="1:25" x14ac:dyDescent="0.25">
      <c r="A56" s="5">
        <v>99</v>
      </c>
      <c r="B56" s="5" t="s">
        <v>97</v>
      </c>
      <c r="C56" s="19">
        <v>0.27898250957166898</v>
      </c>
      <c r="D56" s="19">
        <v>0.271615361904681</v>
      </c>
      <c r="E56" s="14">
        <f>(C56-D56)/D56</f>
        <v>2.7123457286533609E-2</v>
      </c>
      <c r="F56" s="14">
        <f>ABS(E56)</f>
        <v>2.7123457286533609E-2</v>
      </c>
      <c r="G56" s="5">
        <f>RANK(F56,$F$24:$F$56,1)</f>
        <v>6</v>
      </c>
      <c r="H56" s="19">
        <v>0.27511681617155298</v>
      </c>
      <c r="I56" s="14">
        <f t="shared" si="3"/>
        <v>0.70781393125999204</v>
      </c>
      <c r="J56" s="5">
        <f t="shared" si="4"/>
        <v>30</v>
      </c>
      <c r="K56" s="19">
        <f t="shared" si="5"/>
        <v>1.919836093134383E-2</v>
      </c>
      <c r="L56" s="5">
        <f t="shared" si="6"/>
        <v>10</v>
      </c>
      <c r="M56" s="9">
        <f t="shared" si="7"/>
        <v>1</v>
      </c>
      <c r="N56" s="9">
        <f t="shared" si="8"/>
        <v>1.919836093134383E-2</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0.16644016388685454</v>
      </c>
      <c r="D58" s="22">
        <f>AVERAGE(D24:D56)</f>
        <v>0.15352112383565644</v>
      </c>
      <c r="E58" s="22">
        <f>AVERAGE(E24:E56)</f>
        <v>9.0246463809492639E-2</v>
      </c>
      <c r="F58" s="22">
        <f>AVERAGE(F24:F56)</f>
        <v>0.10271855374614575</v>
      </c>
      <c r="G58" s="20" t="s">
        <v>100</v>
      </c>
      <c r="H58" s="22">
        <f>AVERAGE(H24:H56)</f>
        <v>0.16005775066700395</v>
      </c>
      <c r="I58" s="22">
        <f>AVERAGE(I24:I56)</f>
        <v>0.41179273337330069</v>
      </c>
      <c r="J58" s="20" t="s">
        <v>100</v>
      </c>
      <c r="K58" s="22">
        <f>AVERAGE(K24:K56)</f>
        <v>3.9554151779546042E-2</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8.8995801860685772E-2</v>
      </c>
      <c r="D59" s="22">
        <f>_xlfn.STDEV.S(D24:D56)</f>
        <v>8.3652725579445308E-2</v>
      </c>
      <c r="E59" s="22">
        <f>_xlfn.STDEV.S(E24:E56)</f>
        <v>8.0788156510942469E-2</v>
      </c>
      <c r="F59" s="22">
        <f>_xlfn.STDEV.S(F24:F56)</f>
        <v>6.3599060692201573E-2</v>
      </c>
      <c r="G59" s="20" t="s">
        <v>100</v>
      </c>
      <c r="H59" s="22">
        <f>_xlfn.STDEV.S(H24:H56)</f>
        <v>8.6096190728574565E-2</v>
      </c>
      <c r="I59" s="22">
        <f>_xlfn.STDEV.S(I24:I56)</f>
        <v>0.22150620988613948</v>
      </c>
      <c r="J59" s="20" t="s">
        <v>100</v>
      </c>
      <c r="K59" s="22">
        <f>_xlfn.STDEV.S(K24:K56)</f>
        <v>2.8116737587922633E-2</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7.920252748826441E-3</v>
      </c>
      <c r="D60" s="22">
        <f>_xlfn.VAR.S(D24:D56)</f>
        <v>6.9977784968699823E-3</v>
      </c>
      <c r="E60" s="22">
        <f>_xlfn.VAR.S(E24:E56)</f>
        <v>6.5267262324365371E-3</v>
      </c>
      <c r="F60" s="22">
        <f>_xlfn.VAR.S(F24:F56)</f>
        <v>4.0448405209303397E-3</v>
      </c>
      <c r="G60" s="20" t="s">
        <v>100</v>
      </c>
      <c r="H60" s="22">
        <f>_xlfn.VAR.S(H24:H56)</f>
        <v>7.412554057971088E-3</v>
      </c>
      <c r="I60" s="22">
        <f>_xlfn.VAR.S(I24:I56)</f>
        <v>4.9065001018122473E-2</v>
      </c>
      <c r="J60" s="20" t="s">
        <v>100</v>
      </c>
      <c r="K60" s="22">
        <f>_xlfn.VAR.S(K24:K56)</f>
        <v>7.9055093258810147E-4</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0.39707095808571402</v>
      </c>
      <c r="D61" s="22">
        <f>MAX(D24:D56)</f>
        <v>0.37981755153914598</v>
      </c>
      <c r="E61" s="22">
        <f>MAX(E24:E56)</f>
        <v>0.22698280207524116</v>
      </c>
      <c r="F61" s="22">
        <f>MAX(F24:F56)</f>
        <v>0.22698280207524116</v>
      </c>
      <c r="G61" s="20" t="s">
        <v>100</v>
      </c>
      <c r="H61" s="22">
        <f>MAX(H24:H56)</f>
        <v>0.38868522364601199</v>
      </c>
      <c r="I61" s="22">
        <f>MAX(I24:I56)</f>
        <v>1</v>
      </c>
      <c r="J61" s="20" t="s">
        <v>100</v>
      </c>
      <c r="K61" s="22">
        <f>MAX(K24:K56)</f>
        <v>0.11152157478486982</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3.5655759161856801E-2</v>
      </c>
      <c r="D62" s="22">
        <f>MIN(D24:D56)</f>
        <v>3.4905036982550597E-2</v>
      </c>
      <c r="E62" s="22">
        <f>MIN(E24:E56)</f>
        <v>-0.17120320275673068</v>
      </c>
      <c r="F62" s="22">
        <f>MIN(F24:F56)</f>
        <v>1.0716192129114635E-2</v>
      </c>
      <c r="G62" s="20" t="s">
        <v>100</v>
      </c>
      <c r="H62" s="22">
        <f>MIN(H24:H56)</f>
        <v>3.5293953018964701E-2</v>
      </c>
      <c r="I62" s="22">
        <f>MIN(I24:I56)</f>
        <v>9.0803433914709422E-2</v>
      </c>
      <c r="J62" s="20" t="s">
        <v>100</v>
      </c>
      <c r="K62" s="22">
        <f>MIN(K24:K56)</f>
        <v>1.9529603085943021E-3</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43.9" customHeight="1" x14ac:dyDescent="0.25">
      <c r="A64" s="30"/>
      <c r="B64" s="30"/>
      <c r="C64" s="30"/>
      <c r="D64" s="30"/>
      <c r="E64" s="30"/>
      <c r="F64" s="30"/>
      <c r="G64" s="30"/>
      <c r="H64" s="30"/>
      <c r="I64" s="30"/>
      <c r="J64" s="30"/>
      <c r="K64" s="30"/>
      <c r="L64" s="30"/>
    </row>
  </sheetData>
  <mergeCells count="20">
    <mergeCell ref="A14:L14"/>
    <mergeCell ref="A22:L22"/>
    <mergeCell ref="A63:L63"/>
    <mergeCell ref="A64:L64"/>
    <mergeCell ref="B15:F15"/>
    <mergeCell ref="B21:D21"/>
    <mergeCell ref="K21:L21"/>
    <mergeCell ref="B20:L20"/>
    <mergeCell ref="B19:L19"/>
    <mergeCell ref="B18:L18"/>
    <mergeCell ref="B17:L17"/>
    <mergeCell ref="B16:L16"/>
    <mergeCell ref="H15:L15"/>
    <mergeCell ref="F21:I21"/>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429F3-3C47-45B9-B873-376DB941F012}">
  <sheetPr>
    <tabColor rgb="FF00B050"/>
  </sheetPr>
  <dimension ref="A1:Y64"/>
  <sheetViews>
    <sheetView zoomScale="80" zoomScaleNormal="80" workbookViewId="0"/>
  </sheetViews>
  <sheetFormatPr baseColWidth="10" defaultColWidth="10.625" defaultRowHeight="15" x14ac:dyDescent="0.25"/>
  <cols>
    <col min="1" max="1" width="16.12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11</v>
      </c>
      <c r="I15" s="25"/>
      <c r="J15" s="25"/>
      <c r="K15" s="25"/>
      <c r="L15" s="25"/>
    </row>
    <row r="16" spans="1:12" s="4" customFormat="1" ht="43.9" customHeight="1" x14ac:dyDescent="0.25">
      <c r="A16" s="3" t="s">
        <v>5</v>
      </c>
      <c r="B16" s="25" t="s">
        <v>22</v>
      </c>
      <c r="C16" s="25"/>
      <c r="D16" s="25"/>
      <c r="E16" s="25"/>
      <c r="F16" s="25"/>
      <c r="G16" s="25"/>
      <c r="H16" s="25"/>
      <c r="I16" s="25"/>
      <c r="J16" s="25"/>
      <c r="K16" s="25"/>
      <c r="L16" s="25"/>
    </row>
    <row r="17" spans="1:14" s="4" customFormat="1" ht="43.9" customHeight="1" x14ac:dyDescent="0.25">
      <c r="A17" s="3" t="s">
        <v>41</v>
      </c>
      <c r="B17" s="25" t="s">
        <v>112</v>
      </c>
      <c r="C17" s="25"/>
      <c r="D17" s="25"/>
      <c r="E17" s="25"/>
      <c r="F17" s="25"/>
      <c r="G17" s="25"/>
      <c r="H17" s="25"/>
      <c r="I17" s="25"/>
      <c r="J17" s="25"/>
      <c r="K17" s="25"/>
      <c r="L17" s="25"/>
    </row>
    <row r="18" spans="1:14" s="4" customFormat="1" ht="43.9" customHeight="1" x14ac:dyDescent="0.25">
      <c r="A18" s="3" t="s">
        <v>43</v>
      </c>
      <c r="B18" s="25" t="s">
        <v>113</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159</v>
      </c>
      <c r="C20" s="31"/>
      <c r="D20" s="31"/>
      <c r="E20" s="31"/>
      <c r="F20" s="31"/>
      <c r="G20" s="31"/>
      <c r="H20" s="31"/>
      <c r="I20" s="31"/>
      <c r="J20" s="31"/>
      <c r="K20" s="31"/>
      <c r="L20" s="31"/>
    </row>
    <row r="21" spans="1:14" s="11" customFormat="1" ht="43.9" customHeight="1" x14ac:dyDescent="0.25">
      <c r="A21" s="10" t="s">
        <v>47</v>
      </c>
      <c r="B21" s="25" t="s">
        <v>114</v>
      </c>
      <c r="C21" s="25"/>
      <c r="D21" s="25"/>
      <c r="E21" s="21" t="s">
        <v>49</v>
      </c>
      <c r="F21" s="32" t="s">
        <v>115</v>
      </c>
      <c r="G21" s="33"/>
      <c r="H21" s="33"/>
      <c r="I21" s="34"/>
      <c r="J21" s="10" t="s">
        <v>51</v>
      </c>
      <c r="K21" s="35" t="s">
        <v>20</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6.2062034747281301E-2</v>
      </c>
      <c r="D24" s="19">
        <v>5.9571325324943997E-2</v>
      </c>
      <c r="E24" s="14">
        <f>(C24-D24)/D24</f>
        <v>4.1810542383457473E-2</v>
      </c>
      <c r="F24" s="14">
        <f>ABS(E24)</f>
        <v>4.1810542383457473E-2</v>
      </c>
      <c r="G24" s="5">
        <f>RANK(F24,$F$24:$F$56,1)</f>
        <v>8</v>
      </c>
      <c r="H24" s="19">
        <v>6.0860213151446199E-2</v>
      </c>
      <c r="I24" s="14">
        <f>H24/MAX($H$24:$H$56)</f>
        <v>0.13667411853643499</v>
      </c>
      <c r="J24" s="5">
        <f>RANK(I24,$I$24:$I$56,1)</f>
        <v>11</v>
      </c>
      <c r="K24" s="19">
        <f>I24*F24</f>
        <v>5.7144190257893057E-3</v>
      </c>
      <c r="L24" s="5">
        <f>RANK(K24,$K$24:$K$56,1)</f>
        <v>6</v>
      </c>
      <c r="M24" s="9">
        <f>IF(E24&gt;0,1,-1)</f>
        <v>1</v>
      </c>
      <c r="N24" s="9">
        <f>K24*M24</f>
        <v>5.7144190257893057E-3</v>
      </c>
    </row>
    <row r="25" spans="1:14" x14ac:dyDescent="0.25">
      <c r="A25" s="5">
        <v>8</v>
      </c>
      <c r="B25" s="5" t="s">
        <v>66</v>
      </c>
      <c r="C25" s="19">
        <v>6.8164203746894095E-2</v>
      </c>
      <c r="D25" s="19">
        <v>5.9832180478350198E-2</v>
      </c>
      <c r="E25" s="14">
        <f t="shared" ref="E25:E55" si="0">(C25-D25)/D25</f>
        <v>0.13925655394689773</v>
      </c>
      <c r="F25" s="14">
        <f t="shared" ref="F25:F55" si="1">ABS(E25)</f>
        <v>0.13925655394689773</v>
      </c>
      <c r="G25" s="5">
        <f t="shared" ref="G25:G55" si="2">RANK(F25,$F$24:$F$56,1)</f>
        <v>21</v>
      </c>
      <c r="H25" s="19">
        <v>6.4097061082696402E-2</v>
      </c>
      <c r="I25" s="14">
        <f t="shared" ref="I25:I56" si="3">H25/MAX($H$24:$H$56)</f>
        <v>0.14394312590483246</v>
      </c>
      <c r="J25" s="5">
        <f t="shared" ref="J25:J56" si="4">RANK(I25,$I$24:$I$56,1)</f>
        <v>13</v>
      </c>
      <c r="K25" s="19">
        <f t="shared" ref="K25:K56" si="5">I25*F25</f>
        <v>2.0045023677851395E-2</v>
      </c>
      <c r="L25" s="5">
        <f t="shared" ref="L25:L56" si="6">RANK(K25,$K$24:$K$56,1)</f>
        <v>16</v>
      </c>
      <c r="M25" s="9">
        <f t="shared" ref="M25:M56" si="7">IF(E25&gt;0,1,-1)</f>
        <v>1</v>
      </c>
      <c r="N25" s="9">
        <f t="shared" ref="N25:N56" si="8">K25*M25</f>
        <v>2.0045023677851395E-2</v>
      </c>
    </row>
    <row r="26" spans="1:14" x14ac:dyDescent="0.25">
      <c r="A26" s="5">
        <v>11</v>
      </c>
      <c r="B26" s="5" t="s">
        <v>67</v>
      </c>
      <c r="C26" s="19">
        <v>7.4495721654745606E-2</v>
      </c>
      <c r="D26" s="19">
        <v>7.0788841523376902E-2</v>
      </c>
      <c r="E26" s="14">
        <f t="shared" si="0"/>
        <v>5.2365317069704612E-2</v>
      </c>
      <c r="F26" s="14">
        <f t="shared" si="1"/>
        <v>5.2365317069704612E-2</v>
      </c>
      <c r="G26" s="5">
        <f t="shared" si="2"/>
        <v>10</v>
      </c>
      <c r="H26" s="19">
        <v>7.2720545922605406E-2</v>
      </c>
      <c r="I26" s="14">
        <f t="shared" si="3"/>
        <v>0.16330893368263297</v>
      </c>
      <c r="J26" s="5">
        <f t="shared" si="4"/>
        <v>14</v>
      </c>
      <c r="K26" s="19">
        <f t="shared" si="5"/>
        <v>8.5517240926064383E-3</v>
      </c>
      <c r="L26" s="5">
        <f t="shared" si="6"/>
        <v>8</v>
      </c>
      <c r="M26" s="9">
        <f t="shared" si="7"/>
        <v>1</v>
      </c>
      <c r="N26" s="9">
        <f t="shared" si="8"/>
        <v>8.5517240926064383E-3</v>
      </c>
    </row>
    <row r="27" spans="1:14" x14ac:dyDescent="0.25">
      <c r="A27" s="5">
        <v>13</v>
      </c>
      <c r="B27" s="5" t="s">
        <v>68</v>
      </c>
      <c r="C27" s="19">
        <v>8.2601101965004795E-2</v>
      </c>
      <c r="D27" s="19">
        <v>7.4064896705938701E-2</v>
      </c>
      <c r="E27" s="14">
        <f t="shared" si="0"/>
        <v>0.11525305021294439</v>
      </c>
      <c r="F27" s="14">
        <f t="shared" si="1"/>
        <v>0.11525305021294439</v>
      </c>
      <c r="G27" s="5">
        <f t="shared" si="2"/>
        <v>18</v>
      </c>
      <c r="H27" s="19">
        <v>7.8365337489354897E-2</v>
      </c>
      <c r="I27" s="14">
        <f t="shared" si="3"/>
        <v>0.17598547344084209</v>
      </c>
      <c r="J27" s="5">
        <f t="shared" si="4"/>
        <v>15</v>
      </c>
      <c r="K27" s="19">
        <f t="shared" si="5"/>
        <v>2.0282862607226164E-2</v>
      </c>
      <c r="L27" s="5">
        <f t="shared" si="6"/>
        <v>17</v>
      </c>
      <c r="M27" s="9">
        <f t="shared" si="7"/>
        <v>1</v>
      </c>
      <c r="N27" s="9">
        <f t="shared" si="8"/>
        <v>2.0282862607226164E-2</v>
      </c>
    </row>
    <row r="28" spans="1:14" x14ac:dyDescent="0.25">
      <c r="A28" s="5">
        <v>15</v>
      </c>
      <c r="B28" s="5" t="s">
        <v>69</v>
      </c>
      <c r="C28" s="19">
        <v>9.9663366711528201E-2</v>
      </c>
      <c r="D28" s="19">
        <v>0.11879540027935</v>
      </c>
      <c r="E28" s="14">
        <f t="shared" si="0"/>
        <v>-0.16105028917645295</v>
      </c>
      <c r="F28" s="14">
        <f t="shared" si="1"/>
        <v>0.16105028917645295</v>
      </c>
      <c r="G28" s="5">
        <f t="shared" si="2"/>
        <v>23</v>
      </c>
      <c r="H28" s="19">
        <v>0.109102111575185</v>
      </c>
      <c r="I28" s="14">
        <f t="shared" si="3"/>
        <v>0.24501121763895523</v>
      </c>
      <c r="J28" s="5">
        <f t="shared" si="4"/>
        <v>19</v>
      </c>
      <c r="K28" s="19">
        <f t="shared" si="5"/>
        <v>3.9459127452228591E-2</v>
      </c>
      <c r="L28" s="5">
        <f t="shared" si="6"/>
        <v>27</v>
      </c>
      <c r="M28" s="9">
        <f t="shared" si="7"/>
        <v>-1</v>
      </c>
      <c r="N28" s="9">
        <f t="shared" si="8"/>
        <v>-3.9459127452228591E-2</v>
      </c>
    </row>
    <row r="29" spans="1:14" x14ac:dyDescent="0.25">
      <c r="A29" s="5">
        <v>17</v>
      </c>
      <c r="B29" s="5" t="s">
        <v>70</v>
      </c>
      <c r="C29" s="19">
        <v>8.8413309611959506E-2</v>
      </c>
      <c r="D29" s="19">
        <v>9.6467031780185397E-2</v>
      </c>
      <c r="E29" s="14">
        <f t="shared" si="0"/>
        <v>-8.3486783200477283E-2</v>
      </c>
      <c r="F29" s="14">
        <f t="shared" si="1"/>
        <v>8.3486783200477283E-2</v>
      </c>
      <c r="G29" s="5">
        <f t="shared" si="2"/>
        <v>13</v>
      </c>
      <c r="H29" s="19">
        <v>9.2305284452184194E-2</v>
      </c>
      <c r="I29" s="14">
        <f t="shared" si="3"/>
        <v>0.20729048972214104</v>
      </c>
      <c r="J29" s="5">
        <f t="shared" si="4"/>
        <v>17</v>
      </c>
      <c r="K29" s="19">
        <f t="shared" si="5"/>
        <v>1.7306016174953153E-2</v>
      </c>
      <c r="L29" s="5">
        <f t="shared" si="6"/>
        <v>14</v>
      </c>
      <c r="M29" s="9">
        <f t="shared" si="7"/>
        <v>-1</v>
      </c>
      <c r="N29" s="9">
        <f t="shared" si="8"/>
        <v>-1.7306016174953153E-2</v>
      </c>
    </row>
    <row r="30" spans="1:14" x14ac:dyDescent="0.25">
      <c r="A30" s="5">
        <v>18</v>
      </c>
      <c r="B30" s="5" t="s">
        <v>71</v>
      </c>
      <c r="C30" s="19">
        <v>5.16167853061896E-2</v>
      </c>
      <c r="D30" s="19">
        <v>4.0860143470331199E-2</v>
      </c>
      <c r="E30" s="14">
        <f t="shared" si="0"/>
        <v>0.26325511665588897</v>
      </c>
      <c r="F30" s="14">
        <f t="shared" si="1"/>
        <v>0.26325511665588897</v>
      </c>
      <c r="G30" s="5">
        <f t="shared" si="2"/>
        <v>28</v>
      </c>
      <c r="H30" s="19">
        <v>4.6206312366153898E-2</v>
      </c>
      <c r="I30" s="14">
        <f t="shared" si="3"/>
        <v>0.10376577219255423</v>
      </c>
      <c r="J30" s="5">
        <f t="shared" si="4"/>
        <v>7</v>
      </c>
      <c r="K30" s="19">
        <f t="shared" si="5"/>
        <v>2.7316870463439263E-2</v>
      </c>
      <c r="L30" s="5">
        <f t="shared" si="6"/>
        <v>24</v>
      </c>
      <c r="M30" s="9">
        <f t="shared" si="7"/>
        <v>1</v>
      </c>
      <c r="N30" s="9">
        <f t="shared" si="8"/>
        <v>2.7316870463439263E-2</v>
      </c>
    </row>
    <row r="31" spans="1:14" x14ac:dyDescent="0.25">
      <c r="A31" s="5">
        <v>19</v>
      </c>
      <c r="B31" s="5" t="s">
        <v>72</v>
      </c>
      <c r="C31" s="19">
        <v>5.5447479597128702E-2</v>
      </c>
      <c r="D31" s="19">
        <v>5.3237653458128503E-2</v>
      </c>
      <c r="E31" s="14">
        <f t="shared" si="0"/>
        <v>4.1508706628819204E-2</v>
      </c>
      <c r="F31" s="14">
        <f t="shared" si="1"/>
        <v>4.1508706628819204E-2</v>
      </c>
      <c r="G31" s="5">
        <f t="shared" si="2"/>
        <v>7</v>
      </c>
      <c r="H31" s="19">
        <v>5.4356279677136403E-2</v>
      </c>
      <c r="I31" s="14">
        <f t="shared" si="3"/>
        <v>0.12206819902693715</v>
      </c>
      <c r="J31" s="5">
        <f t="shared" si="4"/>
        <v>9</v>
      </c>
      <c r="K31" s="19">
        <f t="shared" si="5"/>
        <v>5.0668930621174477E-3</v>
      </c>
      <c r="L31" s="5">
        <f t="shared" si="6"/>
        <v>5</v>
      </c>
      <c r="M31" s="9">
        <f t="shared" si="7"/>
        <v>1</v>
      </c>
      <c r="N31" s="9">
        <f t="shared" si="8"/>
        <v>5.0668930621174477E-3</v>
      </c>
    </row>
    <row r="32" spans="1:14" x14ac:dyDescent="0.25">
      <c r="A32" s="5">
        <v>20</v>
      </c>
      <c r="B32" s="5" t="s">
        <v>73</v>
      </c>
      <c r="C32" s="19">
        <v>2.2786386385822501E-2</v>
      </c>
      <c r="D32" s="19">
        <v>1.9198793972996502E-2</v>
      </c>
      <c r="E32" s="14">
        <f t="shared" si="0"/>
        <v>0.18686550925396783</v>
      </c>
      <c r="F32" s="14">
        <f t="shared" si="1"/>
        <v>0.18686550925396783</v>
      </c>
      <c r="G32" s="5">
        <f t="shared" si="2"/>
        <v>26</v>
      </c>
      <c r="H32" s="19">
        <v>2.1011428173148099E-2</v>
      </c>
      <c r="I32" s="14">
        <f t="shared" si="3"/>
        <v>4.7185480892263244E-2</v>
      </c>
      <c r="J32" s="5">
        <f t="shared" si="4"/>
        <v>3</v>
      </c>
      <c r="K32" s="19">
        <f t="shared" si="5"/>
        <v>8.8173389163261392E-3</v>
      </c>
      <c r="L32" s="5">
        <f t="shared" si="6"/>
        <v>9</v>
      </c>
      <c r="M32" s="9">
        <f t="shared" si="7"/>
        <v>1</v>
      </c>
      <c r="N32" s="9">
        <f t="shared" si="8"/>
        <v>8.8173389163261392E-3</v>
      </c>
    </row>
    <row r="33" spans="1:14" x14ac:dyDescent="0.25">
      <c r="A33" s="5">
        <v>23</v>
      </c>
      <c r="B33" s="5" t="s">
        <v>74</v>
      </c>
      <c r="C33" s="19">
        <v>0.111005050643127</v>
      </c>
      <c r="D33" s="19">
        <v>0.10671445744236301</v>
      </c>
      <c r="E33" s="14">
        <f t="shared" si="0"/>
        <v>4.0206297287144699E-2</v>
      </c>
      <c r="F33" s="14">
        <f t="shared" si="1"/>
        <v>4.0206297287144699E-2</v>
      </c>
      <c r="G33" s="5">
        <f t="shared" si="2"/>
        <v>6</v>
      </c>
      <c r="H33" s="19">
        <v>0.108872751827995</v>
      </c>
      <c r="I33" s="14">
        <f t="shared" si="3"/>
        <v>0.24449614318141222</v>
      </c>
      <c r="J33" s="5">
        <f t="shared" si="4"/>
        <v>18</v>
      </c>
      <c r="K33" s="19">
        <f t="shared" si="5"/>
        <v>9.8302846183121566E-3</v>
      </c>
      <c r="L33" s="5">
        <f t="shared" si="6"/>
        <v>11</v>
      </c>
      <c r="M33" s="9">
        <f t="shared" si="7"/>
        <v>1</v>
      </c>
      <c r="N33" s="9">
        <f t="shared" si="8"/>
        <v>9.8302846183121566E-3</v>
      </c>
    </row>
    <row r="34" spans="1:14" x14ac:dyDescent="0.25">
      <c r="A34" s="5">
        <v>25</v>
      </c>
      <c r="B34" s="5" t="s">
        <v>75</v>
      </c>
      <c r="C34" s="19">
        <v>0.11986006152204701</v>
      </c>
      <c r="D34" s="19">
        <v>0.11188065431648</v>
      </c>
      <c r="E34" s="14">
        <f t="shared" si="0"/>
        <v>7.1320705570736331E-2</v>
      </c>
      <c r="F34" s="14">
        <f t="shared" si="1"/>
        <v>7.1320705570736331E-2</v>
      </c>
      <c r="G34" s="5">
        <f t="shared" si="2"/>
        <v>12</v>
      </c>
      <c r="H34" s="19">
        <v>0.11592216124320701</v>
      </c>
      <c r="I34" s="14">
        <f t="shared" si="3"/>
        <v>0.26032704103957477</v>
      </c>
      <c r="J34" s="5">
        <f t="shared" si="4"/>
        <v>21</v>
      </c>
      <c r="K34" s="19">
        <f t="shared" si="5"/>
        <v>1.8566708246084505E-2</v>
      </c>
      <c r="L34" s="5">
        <f t="shared" si="6"/>
        <v>15</v>
      </c>
      <c r="M34" s="9">
        <f t="shared" si="7"/>
        <v>1</v>
      </c>
      <c r="N34" s="9">
        <f t="shared" si="8"/>
        <v>1.8566708246084505E-2</v>
      </c>
    </row>
    <row r="35" spans="1:14" x14ac:dyDescent="0.25">
      <c r="A35" s="5">
        <v>27</v>
      </c>
      <c r="B35" s="5" t="s">
        <v>76</v>
      </c>
      <c r="C35" s="19">
        <v>3.3366553155285E-2</v>
      </c>
      <c r="D35" s="19">
        <v>2.2590110507267398E-2</v>
      </c>
      <c r="E35" s="14">
        <f t="shared" si="0"/>
        <v>0.47704249364122164</v>
      </c>
      <c r="F35" s="14">
        <f t="shared" si="1"/>
        <v>0.47704249364122164</v>
      </c>
      <c r="G35" s="5">
        <f t="shared" si="2"/>
        <v>31</v>
      </c>
      <c r="H35" s="19">
        <v>2.8047013459678301E-2</v>
      </c>
      <c r="I35" s="14">
        <f t="shared" si="3"/>
        <v>6.2985333827901169E-2</v>
      </c>
      <c r="J35" s="5">
        <f t="shared" si="4"/>
        <v>5</v>
      </c>
      <c r="K35" s="19">
        <f t="shared" si="5"/>
        <v>3.0046680712086767E-2</v>
      </c>
      <c r="L35" s="5">
        <f t="shared" si="6"/>
        <v>26</v>
      </c>
      <c r="M35" s="9">
        <f t="shared" si="7"/>
        <v>1</v>
      </c>
      <c r="N35" s="9">
        <f t="shared" si="8"/>
        <v>3.0046680712086767E-2</v>
      </c>
    </row>
    <row r="36" spans="1:14" x14ac:dyDescent="0.25">
      <c r="A36" s="5">
        <v>41</v>
      </c>
      <c r="B36" s="5" t="s">
        <v>77</v>
      </c>
      <c r="C36" s="19">
        <v>6.3823179740573693E-2</v>
      </c>
      <c r="D36" s="19">
        <v>5.8140337553459397E-2</v>
      </c>
      <c r="E36" s="14">
        <f t="shared" si="0"/>
        <v>9.774353617897362E-2</v>
      </c>
      <c r="F36" s="14">
        <f t="shared" si="1"/>
        <v>9.774353617897362E-2</v>
      </c>
      <c r="G36" s="5">
        <f t="shared" si="2"/>
        <v>15</v>
      </c>
      <c r="H36" s="19">
        <v>6.0996613711543898E-2</v>
      </c>
      <c r="I36" s="14">
        <f t="shared" si="3"/>
        <v>0.13698043403146684</v>
      </c>
      <c r="J36" s="5">
        <f t="shared" si="4"/>
        <v>12</v>
      </c>
      <c r="K36" s="19">
        <f t="shared" si="5"/>
        <v>1.3388952009566189E-2</v>
      </c>
      <c r="L36" s="5">
        <f t="shared" si="6"/>
        <v>12</v>
      </c>
      <c r="M36" s="9">
        <f t="shared" si="7"/>
        <v>1</v>
      </c>
      <c r="N36" s="9">
        <f t="shared" si="8"/>
        <v>1.3388952009566189E-2</v>
      </c>
    </row>
    <row r="37" spans="1:14" x14ac:dyDescent="0.25">
      <c r="A37" s="5">
        <v>44</v>
      </c>
      <c r="B37" s="5" t="s">
        <v>78</v>
      </c>
      <c r="C37" s="19">
        <v>0.118859604883344</v>
      </c>
      <c r="D37" s="19">
        <v>0.13286606383913599</v>
      </c>
      <c r="E37" s="14">
        <f t="shared" si="0"/>
        <v>-0.1054178813692406</v>
      </c>
      <c r="F37" s="14">
        <f t="shared" si="1"/>
        <v>0.1054178813692406</v>
      </c>
      <c r="G37" s="5">
        <f t="shared" si="2"/>
        <v>16</v>
      </c>
      <c r="H37" s="19">
        <v>0.12573618371956299</v>
      </c>
      <c r="I37" s="14">
        <f t="shared" si="3"/>
        <v>0.28236644579675058</v>
      </c>
      <c r="J37" s="5">
        <f t="shared" si="4"/>
        <v>22</v>
      </c>
      <c r="K37" s="19">
        <f t="shared" si="5"/>
        <v>2.9766472485655959E-2</v>
      </c>
      <c r="L37" s="5">
        <f t="shared" si="6"/>
        <v>25</v>
      </c>
      <c r="M37" s="9">
        <f t="shared" si="7"/>
        <v>-1</v>
      </c>
      <c r="N37" s="9">
        <f t="shared" si="8"/>
        <v>-2.9766472485655959E-2</v>
      </c>
    </row>
    <row r="38" spans="1:14" x14ac:dyDescent="0.25">
      <c r="A38" s="5">
        <v>47</v>
      </c>
      <c r="B38" s="5" t="s">
        <v>79</v>
      </c>
      <c r="C38" s="19">
        <v>0.140787626618568</v>
      </c>
      <c r="D38" s="19">
        <v>0.12983796330630301</v>
      </c>
      <c r="E38" s="14">
        <f t="shared" si="0"/>
        <v>8.4333295389372731E-2</v>
      </c>
      <c r="F38" s="14">
        <f t="shared" si="1"/>
        <v>8.4333295389372731E-2</v>
      </c>
      <c r="G38" s="5">
        <f t="shared" si="2"/>
        <v>14</v>
      </c>
      <c r="H38" s="19">
        <v>0.135316567647255</v>
      </c>
      <c r="I38" s="14">
        <f t="shared" si="3"/>
        <v>0.30388116716815966</v>
      </c>
      <c r="J38" s="5">
        <f t="shared" si="4"/>
        <v>24</v>
      </c>
      <c r="K38" s="19">
        <f t="shared" si="5"/>
        <v>2.5627300234059763E-2</v>
      </c>
      <c r="L38" s="5">
        <f t="shared" si="6"/>
        <v>22</v>
      </c>
      <c r="M38" s="9">
        <f t="shared" si="7"/>
        <v>1</v>
      </c>
      <c r="N38" s="9">
        <f t="shared" si="8"/>
        <v>2.5627300234059763E-2</v>
      </c>
    </row>
    <row r="39" spans="1:14" x14ac:dyDescent="0.25">
      <c r="A39" s="5">
        <v>50</v>
      </c>
      <c r="B39" s="5" t="s">
        <v>80</v>
      </c>
      <c r="C39" s="19">
        <v>0.23129668368252901</v>
      </c>
      <c r="D39" s="19">
        <v>0.19726394584239501</v>
      </c>
      <c r="E39" s="14">
        <f t="shared" si="0"/>
        <v>0.17252386235508346</v>
      </c>
      <c r="F39" s="14">
        <f t="shared" si="1"/>
        <v>0.17252386235508346</v>
      </c>
      <c r="G39" s="5">
        <f t="shared" si="2"/>
        <v>25</v>
      </c>
      <c r="H39" s="19">
        <v>0.214196579443822</v>
      </c>
      <c r="I39" s="14">
        <f t="shared" si="3"/>
        <v>0.48102244755789497</v>
      </c>
      <c r="J39" s="5">
        <f t="shared" si="4"/>
        <v>30</v>
      </c>
      <c r="K39" s="19">
        <f t="shared" si="5"/>
        <v>8.2987850532183632E-2</v>
      </c>
      <c r="L39" s="5">
        <f t="shared" si="6"/>
        <v>30</v>
      </c>
      <c r="M39" s="9">
        <f t="shared" si="7"/>
        <v>1</v>
      </c>
      <c r="N39" s="9">
        <f t="shared" si="8"/>
        <v>8.2987850532183632E-2</v>
      </c>
    </row>
    <row r="40" spans="1:14" x14ac:dyDescent="0.25">
      <c r="A40" s="5">
        <v>52</v>
      </c>
      <c r="B40" s="5" t="s">
        <v>81</v>
      </c>
      <c r="C40" s="19">
        <v>0.205987087511255</v>
      </c>
      <c r="D40" s="19">
        <v>0.215996465601933</v>
      </c>
      <c r="E40" s="14">
        <f t="shared" si="0"/>
        <v>-4.6340471649775131E-2</v>
      </c>
      <c r="F40" s="14">
        <f t="shared" si="1"/>
        <v>4.6340471649775131E-2</v>
      </c>
      <c r="G40" s="5">
        <f t="shared" si="2"/>
        <v>9</v>
      </c>
      <c r="H40" s="19">
        <v>0.21086499043331799</v>
      </c>
      <c r="I40" s="14">
        <f t="shared" si="3"/>
        <v>0.47354067962186719</v>
      </c>
      <c r="J40" s="5">
        <f t="shared" si="4"/>
        <v>29</v>
      </c>
      <c r="K40" s="19">
        <f t="shared" si="5"/>
        <v>2.1944098439032386E-2</v>
      </c>
      <c r="L40" s="5">
        <f t="shared" si="6"/>
        <v>19</v>
      </c>
      <c r="M40" s="9">
        <f t="shared" si="7"/>
        <v>-1</v>
      </c>
      <c r="N40" s="9">
        <f t="shared" si="8"/>
        <v>-2.1944098439032386E-2</v>
      </c>
    </row>
    <row r="41" spans="1:14" ht="13.9" customHeight="1" x14ac:dyDescent="0.25">
      <c r="A41" s="5">
        <v>54</v>
      </c>
      <c r="B41" s="5" t="s">
        <v>82</v>
      </c>
      <c r="C41" s="19">
        <v>3.74377381955475E-2</v>
      </c>
      <c r="D41" s="19">
        <v>6.8047814818874994E-2</v>
      </c>
      <c r="E41" s="14">
        <f t="shared" si="0"/>
        <v>-0.44983188225519505</v>
      </c>
      <c r="F41" s="14">
        <f t="shared" si="1"/>
        <v>0.44983188225519505</v>
      </c>
      <c r="G41" s="5">
        <f t="shared" si="2"/>
        <v>30</v>
      </c>
      <c r="H41" s="19">
        <v>5.2515880852195398E-2</v>
      </c>
      <c r="I41" s="14">
        <f t="shared" si="3"/>
        <v>0.11793520516889107</v>
      </c>
      <c r="J41" s="5">
        <f t="shared" si="4"/>
        <v>8</v>
      </c>
      <c r="K41" s="19">
        <f t="shared" si="5"/>
        <v>5.3051015325274876E-2</v>
      </c>
      <c r="L41" s="5">
        <f t="shared" si="6"/>
        <v>29</v>
      </c>
      <c r="M41" s="9">
        <f t="shared" si="7"/>
        <v>-1</v>
      </c>
      <c r="N41" s="9">
        <f t="shared" si="8"/>
        <v>-5.3051015325274876E-2</v>
      </c>
    </row>
    <row r="42" spans="1:14" x14ac:dyDescent="0.25">
      <c r="A42" s="5">
        <v>63</v>
      </c>
      <c r="B42" s="5" t="s">
        <v>83</v>
      </c>
      <c r="C42" s="19">
        <v>0.136793349166138</v>
      </c>
      <c r="D42" s="19">
        <v>0.179237945799467</v>
      </c>
      <c r="E42" s="14">
        <f t="shared" si="0"/>
        <v>-0.23680586409317808</v>
      </c>
      <c r="F42" s="14">
        <f t="shared" si="1"/>
        <v>0.23680586409317808</v>
      </c>
      <c r="G42" s="5">
        <f t="shared" si="2"/>
        <v>27</v>
      </c>
      <c r="H42" s="19">
        <v>0.15724029012256999</v>
      </c>
      <c r="I42" s="14">
        <f t="shared" si="3"/>
        <v>0.3531153924393523</v>
      </c>
      <c r="J42" s="5">
        <f t="shared" si="4"/>
        <v>26</v>
      </c>
      <c r="K42" s="19">
        <f t="shared" si="5"/>
        <v>8.3619795631202504E-2</v>
      </c>
      <c r="L42" s="5">
        <f t="shared" si="6"/>
        <v>31</v>
      </c>
      <c r="M42" s="9">
        <f t="shared" si="7"/>
        <v>-1</v>
      </c>
      <c r="N42" s="9">
        <f t="shared" si="8"/>
        <v>-8.3619795631202504E-2</v>
      </c>
    </row>
    <row r="43" spans="1:14" x14ac:dyDescent="0.25">
      <c r="A43" s="5">
        <v>66</v>
      </c>
      <c r="B43" s="5" t="s">
        <v>84</v>
      </c>
      <c r="C43" s="19">
        <v>0.15153867839139201</v>
      </c>
      <c r="D43" s="19">
        <v>0.14274770570232501</v>
      </c>
      <c r="E43" s="14">
        <f t="shared" si="0"/>
        <v>6.1583985856830642E-2</v>
      </c>
      <c r="F43" s="14">
        <f t="shared" si="1"/>
        <v>6.1583985856830642E-2</v>
      </c>
      <c r="G43" s="5">
        <f t="shared" si="2"/>
        <v>11</v>
      </c>
      <c r="H43" s="19">
        <v>0.147342870986612</v>
      </c>
      <c r="I43" s="14">
        <f t="shared" si="3"/>
        <v>0.33088870334073622</v>
      </c>
      <c r="J43" s="5">
        <f t="shared" si="4"/>
        <v>25</v>
      </c>
      <c r="K43" s="19">
        <f t="shared" si="5"/>
        <v>2.0377445226720931E-2</v>
      </c>
      <c r="L43" s="5">
        <f t="shared" si="6"/>
        <v>18</v>
      </c>
      <c r="M43" s="9">
        <f t="shared" si="7"/>
        <v>1</v>
      </c>
      <c r="N43" s="9">
        <f t="shared" si="8"/>
        <v>2.0377445226720931E-2</v>
      </c>
    </row>
    <row r="44" spans="1:14" x14ac:dyDescent="0.25">
      <c r="A44" s="5">
        <v>68</v>
      </c>
      <c r="B44" s="5" t="s">
        <v>85</v>
      </c>
      <c r="C44" s="19">
        <v>4.0846242527359397E-2</v>
      </c>
      <c r="D44" s="19">
        <v>3.0977189562494602E-2</v>
      </c>
      <c r="E44" s="14">
        <f t="shared" si="0"/>
        <v>0.31859097304339307</v>
      </c>
      <c r="F44" s="14">
        <f t="shared" si="1"/>
        <v>0.31859097304339307</v>
      </c>
      <c r="G44" s="5">
        <f t="shared" si="2"/>
        <v>29</v>
      </c>
      <c r="H44" s="19">
        <v>3.6018496626664599E-2</v>
      </c>
      <c r="I44" s="14">
        <f t="shared" si="3"/>
        <v>8.0886937829266578E-2</v>
      </c>
      <c r="J44" s="5">
        <f t="shared" si="4"/>
        <v>6</v>
      </c>
      <c r="K44" s="19">
        <f t="shared" si="5"/>
        <v>2.5769848229526479E-2</v>
      </c>
      <c r="L44" s="5">
        <f t="shared" si="6"/>
        <v>23</v>
      </c>
      <c r="M44" s="9">
        <f t="shared" si="7"/>
        <v>1</v>
      </c>
      <c r="N44" s="9">
        <f t="shared" si="8"/>
        <v>2.5769848229526479E-2</v>
      </c>
    </row>
    <row r="45" spans="1:14" x14ac:dyDescent="0.25">
      <c r="A45" s="5">
        <v>70</v>
      </c>
      <c r="B45" s="5" t="s">
        <v>86</v>
      </c>
      <c r="C45" s="19">
        <v>0.130350625642106</v>
      </c>
      <c r="D45" s="19">
        <v>0.12847257080431701</v>
      </c>
      <c r="E45" s="14">
        <f t="shared" si="0"/>
        <v>1.4618333127695827E-2</v>
      </c>
      <c r="F45" s="14">
        <f t="shared" si="1"/>
        <v>1.4618333127695827E-2</v>
      </c>
      <c r="G45" s="5">
        <f t="shared" si="2"/>
        <v>3</v>
      </c>
      <c r="H45" s="19">
        <v>0.129408906003281</v>
      </c>
      <c r="I45" s="14">
        <f t="shared" si="3"/>
        <v>0.29061429861821825</v>
      </c>
      <c r="J45" s="5">
        <f t="shared" si="4"/>
        <v>23</v>
      </c>
      <c r="K45" s="19">
        <f t="shared" si="5"/>
        <v>4.2482966288727875E-3</v>
      </c>
      <c r="L45" s="5">
        <f t="shared" si="6"/>
        <v>4</v>
      </c>
      <c r="M45" s="9">
        <f t="shared" si="7"/>
        <v>1</v>
      </c>
      <c r="N45" s="9">
        <f t="shared" si="8"/>
        <v>4.2482966288727875E-3</v>
      </c>
    </row>
    <row r="46" spans="1:14" x14ac:dyDescent="0.25">
      <c r="A46" s="5">
        <v>73</v>
      </c>
      <c r="B46" s="5" t="s">
        <v>87</v>
      </c>
      <c r="C46" s="19">
        <v>0.20739156013631799</v>
      </c>
      <c r="D46" s="19">
        <v>0.203205965466805</v>
      </c>
      <c r="E46" s="14">
        <f t="shared" si="0"/>
        <v>2.0597794262081994E-2</v>
      </c>
      <c r="F46" s="14">
        <f t="shared" si="1"/>
        <v>2.0597794262081994E-2</v>
      </c>
      <c r="G46" s="5">
        <f t="shared" si="2"/>
        <v>4</v>
      </c>
      <c r="H46" s="19">
        <v>0.20532443275804399</v>
      </c>
      <c r="I46" s="14">
        <f t="shared" si="3"/>
        <v>0.46109821849239346</v>
      </c>
      <c r="J46" s="5">
        <f t="shared" si="4"/>
        <v>28</v>
      </c>
      <c r="K46" s="19">
        <f t="shared" si="5"/>
        <v>9.4976062391188519E-3</v>
      </c>
      <c r="L46" s="5">
        <f t="shared" si="6"/>
        <v>10</v>
      </c>
      <c r="M46" s="9">
        <f t="shared" si="7"/>
        <v>1</v>
      </c>
      <c r="N46" s="9">
        <f t="shared" si="8"/>
        <v>9.4976062391188519E-3</v>
      </c>
    </row>
    <row r="47" spans="1:14" x14ac:dyDescent="0.25">
      <c r="A47" s="5">
        <v>76</v>
      </c>
      <c r="B47" s="5" t="s">
        <v>88</v>
      </c>
      <c r="C47" s="19">
        <v>5.84548003969848E-2</v>
      </c>
      <c r="D47" s="19">
        <v>5.2676690829923302E-2</v>
      </c>
      <c r="E47" s="14">
        <f t="shared" si="0"/>
        <v>0.10969006359410886</v>
      </c>
      <c r="F47" s="14">
        <f t="shared" si="1"/>
        <v>0.10969006359410886</v>
      </c>
      <c r="G47" s="5">
        <f t="shared" si="2"/>
        <v>17</v>
      </c>
      <c r="H47" s="19">
        <v>5.5711873688703999E-2</v>
      </c>
      <c r="I47" s="14">
        <f t="shared" si="3"/>
        <v>0.12511246402422246</v>
      </c>
      <c r="J47" s="5">
        <f t="shared" si="4"/>
        <v>10</v>
      </c>
      <c r="K47" s="19">
        <f t="shared" si="5"/>
        <v>1.3723594135232619E-2</v>
      </c>
      <c r="L47" s="5">
        <f t="shared" si="6"/>
        <v>13</v>
      </c>
      <c r="M47" s="9">
        <f t="shared" si="7"/>
        <v>1</v>
      </c>
      <c r="N47" s="9">
        <f t="shared" si="8"/>
        <v>1.3723594135232619E-2</v>
      </c>
    </row>
    <row r="48" spans="1:14" x14ac:dyDescent="0.25">
      <c r="A48" s="5">
        <v>81</v>
      </c>
      <c r="B48" s="5" t="s">
        <v>89</v>
      </c>
      <c r="C48" s="19">
        <v>0.18304766362532801</v>
      </c>
      <c r="D48" s="19">
        <v>0.18392468300079401</v>
      </c>
      <c r="E48" s="14">
        <f t="shared" si="0"/>
        <v>-4.7683614899160223E-3</v>
      </c>
      <c r="F48" s="14">
        <f t="shared" si="1"/>
        <v>4.7683614899160223E-3</v>
      </c>
      <c r="G48" s="5">
        <f t="shared" si="2"/>
        <v>1</v>
      </c>
      <c r="H48" s="19">
        <v>0.183485390402604</v>
      </c>
      <c r="I48" s="14">
        <f t="shared" si="3"/>
        <v>0.41205415983650129</v>
      </c>
      <c r="J48" s="5">
        <f t="shared" si="4"/>
        <v>27</v>
      </c>
      <c r="K48" s="19">
        <f t="shared" si="5"/>
        <v>1.9648231875240741E-3</v>
      </c>
      <c r="L48" s="5">
        <f t="shared" si="6"/>
        <v>2</v>
      </c>
      <c r="M48" s="9">
        <f t="shared" si="7"/>
        <v>-1</v>
      </c>
      <c r="N48" s="9">
        <f t="shared" si="8"/>
        <v>-1.9648231875240741E-3</v>
      </c>
    </row>
    <row r="49" spans="1:25" x14ac:dyDescent="0.25">
      <c r="A49" s="5">
        <v>85</v>
      </c>
      <c r="B49" s="5" t="s">
        <v>90</v>
      </c>
      <c r="C49" s="19">
        <v>0.12395852074150999</v>
      </c>
      <c r="D49" s="19">
        <v>0.106613825836764</v>
      </c>
      <c r="E49" s="14">
        <f t="shared" si="0"/>
        <v>0.16268710712344558</v>
      </c>
      <c r="F49" s="14">
        <f t="shared" si="1"/>
        <v>0.16268710712344558</v>
      </c>
      <c r="G49" s="5">
        <f t="shared" si="2"/>
        <v>24</v>
      </c>
      <c r="H49" s="19">
        <v>0.115253228472883</v>
      </c>
      <c r="I49" s="14">
        <f t="shared" si="3"/>
        <v>0.25882481500371352</v>
      </c>
      <c r="J49" s="5">
        <f t="shared" si="4"/>
        <v>20</v>
      </c>
      <c r="K49" s="19">
        <f t="shared" si="5"/>
        <v>4.2107460404715129E-2</v>
      </c>
      <c r="L49" s="5">
        <f t="shared" si="6"/>
        <v>28</v>
      </c>
      <c r="M49" s="9">
        <f t="shared" si="7"/>
        <v>1</v>
      </c>
      <c r="N49" s="9">
        <f t="shared" si="8"/>
        <v>4.2107460404715129E-2</v>
      </c>
    </row>
    <row r="50" spans="1:25" x14ac:dyDescent="0.25">
      <c r="A50" s="5">
        <v>86</v>
      </c>
      <c r="B50" s="5" t="s">
        <v>91</v>
      </c>
      <c r="C50" s="19">
        <v>7.8470948569986002E-2</v>
      </c>
      <c r="D50" s="19">
        <v>9.0091824620166502E-2</v>
      </c>
      <c r="E50" s="14">
        <f t="shared" si="0"/>
        <v>-0.12898924069053919</v>
      </c>
      <c r="F50" s="14">
        <f t="shared" si="1"/>
        <v>0.12898924069053919</v>
      </c>
      <c r="G50" s="5">
        <f t="shared" si="2"/>
        <v>19</v>
      </c>
      <c r="H50" s="19">
        <v>8.4272194064118303E-2</v>
      </c>
      <c r="I50" s="14">
        <f t="shared" si="3"/>
        <v>0.18925053404238798</v>
      </c>
      <c r="J50" s="5">
        <f t="shared" si="4"/>
        <v>16</v>
      </c>
      <c r="K50" s="19">
        <f t="shared" si="5"/>
        <v>2.4411282686406664E-2</v>
      </c>
      <c r="L50" s="5">
        <f t="shared" si="6"/>
        <v>21</v>
      </c>
      <c r="M50" s="9">
        <f t="shared" si="7"/>
        <v>-1</v>
      </c>
      <c r="N50" s="9">
        <f t="shared" si="8"/>
        <v>-2.4411282686406664E-2</v>
      </c>
    </row>
    <row r="51" spans="1:25" ht="13.9" customHeight="1" x14ac:dyDescent="0.25">
      <c r="A51" s="5">
        <v>88</v>
      </c>
      <c r="B51" s="5" t="s">
        <v>92</v>
      </c>
      <c r="C51" s="19">
        <v>7.98124756255565E-3</v>
      </c>
      <c r="D51" s="19">
        <v>1.31300364179406E-2</v>
      </c>
      <c r="E51" s="14">
        <v>1</v>
      </c>
      <c r="F51" s="14">
        <f t="shared" si="1"/>
        <v>1</v>
      </c>
      <c r="G51" s="5">
        <f t="shared" si="2"/>
        <v>33</v>
      </c>
      <c r="H51" s="19">
        <v>1.04368632208643E-2</v>
      </c>
      <c r="I51" s="14">
        <f t="shared" si="3"/>
        <v>2.3438121674785324E-2</v>
      </c>
      <c r="J51" s="5">
        <f t="shared" si="4"/>
        <v>2</v>
      </c>
      <c r="K51" s="19">
        <f t="shared" si="5"/>
        <v>2.3438121674785324E-2</v>
      </c>
      <c r="L51" s="5">
        <f t="shared" si="6"/>
        <v>20</v>
      </c>
      <c r="M51" s="9">
        <f t="shared" si="7"/>
        <v>1</v>
      </c>
      <c r="N51" s="9">
        <f t="shared" si="8"/>
        <v>2.3438121674785324E-2</v>
      </c>
    </row>
    <row r="52" spans="1:25" x14ac:dyDescent="0.25">
      <c r="A52" s="5">
        <v>91</v>
      </c>
      <c r="B52" s="5" t="s">
        <v>93</v>
      </c>
      <c r="C52" s="19">
        <v>0.55014617354977102</v>
      </c>
      <c r="D52" s="19">
        <v>0.34527903053105302</v>
      </c>
      <c r="E52" s="14">
        <f t="shared" si="0"/>
        <v>0.59333792354439863</v>
      </c>
      <c r="F52" s="14">
        <f t="shared" si="1"/>
        <v>0.59333792354439863</v>
      </c>
      <c r="G52" s="5">
        <f t="shared" si="2"/>
        <v>32</v>
      </c>
      <c r="H52" s="19">
        <v>0.445294352750641</v>
      </c>
      <c r="I52" s="14">
        <f t="shared" si="3"/>
        <v>1</v>
      </c>
      <c r="J52" s="5">
        <f t="shared" si="4"/>
        <v>33</v>
      </c>
      <c r="K52" s="19">
        <f t="shared" si="5"/>
        <v>0.59333792354439863</v>
      </c>
      <c r="L52" s="5">
        <f t="shared" si="6"/>
        <v>33</v>
      </c>
      <c r="M52" s="9">
        <f t="shared" si="7"/>
        <v>1</v>
      </c>
      <c r="N52" s="9">
        <f t="shared" si="8"/>
        <v>0.59333792354439863</v>
      </c>
    </row>
    <row r="53" spans="1:25" x14ac:dyDescent="0.25">
      <c r="A53" s="5">
        <v>94</v>
      </c>
      <c r="B53" s="5" t="s">
        <v>94</v>
      </c>
      <c r="C53" s="19">
        <v>0.26563230254006998</v>
      </c>
      <c r="D53" s="19">
        <v>0.26879598658735498</v>
      </c>
      <c r="E53" s="14">
        <f t="shared" si="0"/>
        <v>-1.1769833647634674E-2</v>
      </c>
      <c r="F53" s="14">
        <f t="shared" si="1"/>
        <v>1.1769833647634674E-2</v>
      </c>
      <c r="G53" s="5">
        <f t="shared" si="2"/>
        <v>2</v>
      </c>
      <c r="H53" s="19">
        <v>0.26726832624042501</v>
      </c>
      <c r="I53" s="14">
        <f t="shared" si="3"/>
        <v>0.60020596396400239</v>
      </c>
      <c r="J53" s="5">
        <f t="shared" si="4"/>
        <v>31</v>
      </c>
      <c r="K53" s="19">
        <f t="shared" si="5"/>
        <v>7.0643243501745199E-3</v>
      </c>
      <c r="L53" s="5">
        <f t="shared" si="6"/>
        <v>7</v>
      </c>
      <c r="M53" s="9">
        <f t="shared" si="7"/>
        <v>-1</v>
      </c>
      <c r="N53" s="9">
        <f t="shared" si="8"/>
        <v>-7.0643243501745199E-3</v>
      </c>
    </row>
    <row r="54" spans="1:25" x14ac:dyDescent="0.25">
      <c r="A54" s="5">
        <v>95</v>
      </c>
      <c r="B54" s="5" t="s">
        <v>95</v>
      </c>
      <c r="C54" s="19">
        <v>0.34832715014832999</v>
      </c>
      <c r="D54" s="19">
        <v>0.30012376263903401</v>
      </c>
      <c r="E54" s="14">
        <f t="shared" si="0"/>
        <v>0.16061169927178123</v>
      </c>
      <c r="F54" s="14">
        <f t="shared" si="1"/>
        <v>0.16061169927178123</v>
      </c>
      <c r="G54" s="5">
        <f t="shared" si="2"/>
        <v>22</v>
      </c>
      <c r="H54" s="19">
        <v>0.32312723137093302</v>
      </c>
      <c r="I54" s="14">
        <f t="shared" si="3"/>
        <v>0.72564861731332142</v>
      </c>
      <c r="J54" s="5">
        <f t="shared" si="4"/>
        <v>32</v>
      </c>
      <c r="K54" s="19">
        <f t="shared" si="5"/>
        <v>0.11654765750091105</v>
      </c>
      <c r="L54" s="5">
        <f t="shared" si="6"/>
        <v>32</v>
      </c>
      <c r="M54" s="9">
        <f t="shared" si="7"/>
        <v>1</v>
      </c>
      <c r="N54" s="9">
        <f t="shared" si="8"/>
        <v>0.11654765750091105</v>
      </c>
    </row>
    <row r="55" spans="1:25" x14ac:dyDescent="0.25">
      <c r="A55" s="5">
        <v>97</v>
      </c>
      <c r="B55" s="5" t="s">
        <v>96</v>
      </c>
      <c r="C55" s="19">
        <v>2.66937312370704E-2</v>
      </c>
      <c r="D55" s="19">
        <v>2.77462131300454E-2</v>
      </c>
      <c r="E55" s="14">
        <f t="shared" si="0"/>
        <v>-3.7932451828365174E-2</v>
      </c>
      <c r="F55" s="14">
        <f t="shared" si="1"/>
        <v>3.7932451828365174E-2</v>
      </c>
      <c r="G55" s="5">
        <f t="shared" si="2"/>
        <v>5</v>
      </c>
      <c r="H55" s="19">
        <v>2.7243473420003401E-2</v>
      </c>
      <c r="I55" s="14">
        <f t="shared" si="3"/>
        <v>6.1180819499993502E-2</v>
      </c>
      <c r="J55" s="5">
        <f t="shared" si="4"/>
        <v>4</v>
      </c>
      <c r="K55" s="19">
        <f t="shared" si="5"/>
        <v>2.320738488503408E-3</v>
      </c>
      <c r="L55" s="5">
        <f t="shared" si="6"/>
        <v>3</v>
      </c>
      <c r="M55" s="9">
        <f t="shared" si="7"/>
        <v>-1</v>
      </c>
      <c r="N55" s="9">
        <f t="shared" si="8"/>
        <v>-2.320738488503408E-3</v>
      </c>
    </row>
    <row r="56" spans="1:25" x14ac:dyDescent="0.25">
      <c r="A56" s="5">
        <v>99</v>
      </c>
      <c r="B56" s="5" t="s">
        <v>97</v>
      </c>
      <c r="C56" s="19">
        <v>2.5452942475823301E-3</v>
      </c>
      <c r="D56" s="19">
        <v>2.9493651585200901E-3</v>
      </c>
      <c r="E56" s="14">
        <f>(C56-D56)/D56</f>
        <v>-0.13700267319239356</v>
      </c>
      <c r="F56" s="14">
        <f>ABS(E56)</f>
        <v>0.13700267319239356</v>
      </c>
      <c r="G56" s="5">
        <f>RANK(F56,$F$24:$F$56,1)</f>
        <v>20</v>
      </c>
      <c r="H56" s="19">
        <v>2.7560105556032198E-3</v>
      </c>
      <c r="I56" s="14">
        <f t="shared" si="3"/>
        <v>6.1891882045639812E-3</v>
      </c>
      <c r="J56" s="5">
        <f t="shared" si="4"/>
        <v>1</v>
      </c>
      <c r="K56" s="19">
        <f t="shared" si="5"/>
        <v>8.4793532891609626E-4</v>
      </c>
      <c r="L56" s="5">
        <f t="shared" si="6"/>
        <v>1</v>
      </c>
      <c r="M56" s="9">
        <f t="shared" si="7"/>
        <v>-1</v>
      </c>
      <c r="N56" s="9">
        <f t="shared" si="8"/>
        <v>-8.4793532891609626E-4</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0.12060158376246462</v>
      </c>
      <c r="D58" s="22">
        <f>AVERAGE(D24:D56)</f>
        <v>0.11248869322147929</v>
      </c>
      <c r="E58" s="22">
        <f>AVERAGE(E24:E56)</f>
        <v>8.5509307084993366E-2</v>
      </c>
      <c r="F58" s="22">
        <f>AVERAGE(F24:F56)</f>
        <v>0.1705635939088217</v>
      </c>
      <c r="G58" s="20" t="s">
        <v>100</v>
      </c>
      <c r="H58" s="22">
        <f>AVERAGE(H24:H56)</f>
        <v>0.11641446233067999</v>
      </c>
      <c r="I58" s="22">
        <f>AVERAGE(I24:I56)</f>
        <v>0.26143260432469606</v>
      </c>
      <c r="J58" s="20" t="s">
        <v>100</v>
      </c>
      <c r="K58" s="22">
        <f>AVERAGE(K24:K56)</f>
        <v>4.2637772464600092E-2</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0.10971358422685404</v>
      </c>
      <c r="D59" s="22">
        <f>_xlfn.STDEV.S(D24:D56)</f>
        <v>8.4906144553259635E-2</v>
      </c>
      <c r="E59" s="22">
        <f>_xlfn.STDEV.S(E24:E56)</f>
        <v>0.25288339757609163</v>
      </c>
      <c r="F59" s="22">
        <f>_xlfn.STDEV.S(F24:F56)</f>
        <v>0.20368919151285511</v>
      </c>
      <c r="G59" s="20" t="s">
        <v>100</v>
      </c>
      <c r="H59" s="22">
        <f>_xlfn.STDEV.S(H24:H56)</f>
        <v>9.5814292471803869E-2</v>
      </c>
      <c r="I59" s="22">
        <f>_xlfn.STDEV.S(I24:I56)</f>
        <v>0.21517068851187224</v>
      </c>
      <c r="J59" s="20" t="s">
        <v>100</v>
      </c>
      <c r="K59" s="22">
        <f>_xlfn.STDEV.S(K24:K56)</f>
        <v>0.10214275663054354</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1.2037070563902994E-2</v>
      </c>
      <c r="D60" s="22">
        <f>_xlfn.VAR.S(D24:D56)</f>
        <v>7.2090533828990198E-3</v>
      </c>
      <c r="E60" s="22">
        <f>_xlfn.VAR.S(E24:E56)</f>
        <v>6.3950012769627612E-2</v>
      </c>
      <c r="F60" s="22">
        <f>_xlfn.VAR.S(F24:F56)</f>
        <v>4.1489286739160566E-2</v>
      </c>
      <c r="G60" s="20" t="s">
        <v>100</v>
      </c>
      <c r="H60" s="22">
        <f>_xlfn.VAR.S(H24:H56)</f>
        <v>9.1803786418723707E-3</v>
      </c>
      <c r="I60" s="22">
        <f>_xlfn.VAR.S(I24:I56)</f>
        <v>4.6298425194673143E-2</v>
      </c>
      <c r="J60" s="20" t="s">
        <v>100</v>
      </c>
      <c r="K60" s="22">
        <f>_xlfn.VAR.S(K24:K56)</f>
        <v>1.0433142732086446E-2</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0.55014617354977102</v>
      </c>
      <c r="D61" s="22">
        <f>MAX(D24:D56)</f>
        <v>0.34527903053105302</v>
      </c>
      <c r="E61" s="22">
        <f>MAX(E24:E56)</f>
        <v>1</v>
      </c>
      <c r="F61" s="22">
        <f>MAX(F24:F56)</f>
        <v>1</v>
      </c>
      <c r="G61" s="20" t="s">
        <v>100</v>
      </c>
      <c r="H61" s="22">
        <f>MAX(H24:H56)</f>
        <v>0.445294352750641</v>
      </c>
      <c r="I61" s="22">
        <f>MAX(I24:I56)</f>
        <v>1</v>
      </c>
      <c r="J61" s="20" t="s">
        <v>100</v>
      </c>
      <c r="K61" s="22">
        <f>MAX(K24:K56)</f>
        <v>0.59333792354439863</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2.5452942475823301E-3</v>
      </c>
      <c r="D62" s="22">
        <f>MIN(D24:D56)</f>
        <v>2.9493651585200901E-3</v>
      </c>
      <c r="E62" s="22">
        <f>MIN(E24:E56)</f>
        <v>-0.44983188225519505</v>
      </c>
      <c r="F62" s="22">
        <f>MIN(F24:F56)</f>
        <v>4.7683614899160223E-3</v>
      </c>
      <c r="G62" s="20" t="s">
        <v>100</v>
      </c>
      <c r="H62" s="22">
        <f>MIN(H24:H56)</f>
        <v>2.7560105556032198E-3</v>
      </c>
      <c r="I62" s="22">
        <f>MIN(I24:I56)</f>
        <v>6.1891882045639812E-3</v>
      </c>
      <c r="J62" s="20" t="s">
        <v>100</v>
      </c>
      <c r="K62" s="22">
        <f>MIN(K24:K56)</f>
        <v>8.4793532891609626E-4</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43.9" customHeight="1" x14ac:dyDescent="0.25">
      <c r="A64" s="30"/>
      <c r="B64" s="30"/>
      <c r="C64" s="30"/>
      <c r="D64" s="30"/>
      <c r="E64" s="30"/>
      <c r="F64" s="30"/>
      <c r="G64" s="30"/>
      <c r="H64" s="30"/>
      <c r="I64" s="30"/>
      <c r="J64" s="30"/>
      <c r="K64" s="30"/>
      <c r="L64" s="30"/>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2BF44-34C9-4C00-8AA7-0AE322C4FE01}">
  <sheetPr>
    <tabColor rgb="FF00B050"/>
  </sheetPr>
  <dimension ref="A1:U64"/>
  <sheetViews>
    <sheetView zoomScale="80" zoomScaleNormal="80" workbookViewId="0"/>
  </sheetViews>
  <sheetFormatPr baseColWidth="10" defaultColWidth="10.625" defaultRowHeight="15" x14ac:dyDescent="0.25"/>
  <cols>
    <col min="1" max="1" width="15.2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38" t="s">
        <v>9</v>
      </c>
      <c r="C15" s="39"/>
      <c r="D15" s="39"/>
      <c r="E15" s="39"/>
      <c r="F15" s="40"/>
      <c r="G15" s="6" t="s">
        <v>3</v>
      </c>
      <c r="H15" s="25" t="s">
        <v>24</v>
      </c>
      <c r="I15" s="25"/>
      <c r="J15" s="25"/>
      <c r="K15" s="25"/>
      <c r="L15" s="25"/>
    </row>
    <row r="16" spans="1:12" s="4" customFormat="1" ht="43.9" customHeight="1" x14ac:dyDescent="0.25">
      <c r="A16" s="3" t="s">
        <v>5</v>
      </c>
      <c r="B16" s="25" t="s">
        <v>26</v>
      </c>
      <c r="C16" s="25"/>
      <c r="D16" s="25"/>
      <c r="E16" s="25"/>
      <c r="F16" s="25"/>
      <c r="G16" s="25"/>
      <c r="H16" s="25"/>
      <c r="I16" s="25"/>
      <c r="J16" s="25"/>
      <c r="K16" s="25"/>
      <c r="L16" s="25"/>
    </row>
    <row r="17" spans="1:14" s="4" customFormat="1" ht="43.9" customHeight="1" x14ac:dyDescent="0.25">
      <c r="A17" s="3" t="s">
        <v>41</v>
      </c>
      <c r="B17" s="25" t="s">
        <v>116</v>
      </c>
      <c r="C17" s="25"/>
      <c r="D17" s="25"/>
      <c r="E17" s="25"/>
      <c r="F17" s="25"/>
      <c r="G17" s="25"/>
      <c r="H17" s="25"/>
      <c r="I17" s="25"/>
      <c r="J17" s="25"/>
      <c r="K17" s="25"/>
      <c r="L17" s="25"/>
    </row>
    <row r="18" spans="1:14" s="4" customFormat="1" ht="43.9" customHeight="1" x14ac:dyDescent="0.25">
      <c r="A18" s="3" t="s">
        <v>43</v>
      </c>
      <c r="B18" s="25" t="s">
        <v>117</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160</v>
      </c>
      <c r="C20" s="31"/>
      <c r="D20" s="31"/>
      <c r="E20" s="31"/>
      <c r="F20" s="31"/>
      <c r="G20" s="31"/>
      <c r="H20" s="31"/>
      <c r="I20" s="31"/>
      <c r="J20" s="31"/>
      <c r="K20" s="31"/>
      <c r="L20" s="31"/>
    </row>
    <row r="21" spans="1:14" s="11" customFormat="1" ht="43.9" customHeight="1" x14ac:dyDescent="0.25">
      <c r="A21" s="10" t="s">
        <v>47</v>
      </c>
      <c r="B21" s="25" t="s">
        <v>118</v>
      </c>
      <c r="C21" s="25"/>
      <c r="D21" s="25"/>
      <c r="E21" s="21" t="s">
        <v>49</v>
      </c>
      <c r="F21" s="32"/>
      <c r="G21" s="33"/>
      <c r="H21" s="33"/>
      <c r="I21" s="34"/>
      <c r="J21" s="10" t="s">
        <v>51</v>
      </c>
      <c r="K21" s="35" t="s">
        <v>20</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24">
        <v>4.6467906589199304</v>
      </c>
      <c r="D24" s="24">
        <v>1.88909322609445</v>
      </c>
      <c r="E24" s="14">
        <f>(C24-D24)/D24</f>
        <v>1.4597995454818293</v>
      </c>
      <c r="F24" s="14">
        <f>ABS(E24)</f>
        <v>1.4597995454818293</v>
      </c>
      <c r="G24" s="5">
        <f>RANK(F24,$F$24:$F$56,1)</f>
        <v>15</v>
      </c>
      <c r="H24" s="24">
        <v>3.3157794092558999</v>
      </c>
      <c r="I24" s="14">
        <f>H24/MAX($H$24:$H$56)</f>
        <v>0.48038898737200841</v>
      </c>
      <c r="J24" s="5">
        <f>RANK(I24,$I$24:$I$56,1)</f>
        <v>29</v>
      </c>
      <c r="K24" s="19">
        <f>I24*F24</f>
        <v>0.7012716254201341</v>
      </c>
      <c r="L24" s="5">
        <f>RANK(K24,$K$24:$K$56,1)</f>
        <v>30</v>
      </c>
      <c r="M24" s="9">
        <f>IF(E24&gt;0,1,-1)</f>
        <v>1</v>
      </c>
      <c r="N24" s="9">
        <f>K24*M24</f>
        <v>0.7012716254201341</v>
      </c>
    </row>
    <row r="25" spans="1:14" x14ac:dyDescent="0.25">
      <c r="A25" s="5">
        <v>8</v>
      </c>
      <c r="B25" s="5" t="s">
        <v>66</v>
      </c>
      <c r="C25" s="24">
        <v>2.8711325914364201</v>
      </c>
      <c r="D25" s="24">
        <v>1.03108316911832</v>
      </c>
      <c r="E25" s="14">
        <f t="shared" ref="E25:E56" si="0">(C25-D25)/D25</f>
        <v>1.7845790499048955</v>
      </c>
      <c r="F25" s="14">
        <f t="shared" ref="F25:F56" si="1">ABS(E25)</f>
        <v>1.7845790499048955</v>
      </c>
      <c r="G25" s="5">
        <f t="shared" ref="G25:G56" si="2">RANK(F25,$F$24:$F$56,1)</f>
        <v>25</v>
      </c>
      <c r="H25" s="24">
        <v>1.9733632004520401</v>
      </c>
      <c r="I25" s="14">
        <f t="shared" ref="I25:I56" si="3">H25/MAX($H$24:$H$56)</f>
        <v>0.28590018592192162</v>
      </c>
      <c r="J25" s="5">
        <f t="shared" ref="J25:J56" si="4">RANK(I25,$I$24:$I$56,1)</f>
        <v>20</v>
      </c>
      <c r="K25" s="19">
        <f t="shared" ref="K25:K55" si="5">I25*F25</f>
        <v>0.51021148216017587</v>
      </c>
      <c r="L25" s="5">
        <f t="shared" ref="L25:L55" si="6">RANK(K25,$K$24:$K$56,1)</f>
        <v>24</v>
      </c>
      <c r="M25" s="9">
        <f t="shared" ref="M25:M56" si="7">IF(E25&gt;0,1,-1)</f>
        <v>1</v>
      </c>
      <c r="N25" s="9">
        <f t="shared" ref="N25:N56" si="8">K25*M25</f>
        <v>0.51021148216017587</v>
      </c>
    </row>
    <row r="26" spans="1:14" x14ac:dyDescent="0.25">
      <c r="A26" s="5">
        <v>11</v>
      </c>
      <c r="B26" s="5" t="s">
        <v>119</v>
      </c>
      <c r="C26" s="24">
        <v>4.0666872365098099</v>
      </c>
      <c r="D26" s="24">
        <v>1.5298833861772601</v>
      </c>
      <c r="E26" s="14">
        <f t="shared" si="0"/>
        <v>1.6581681148072962</v>
      </c>
      <c r="F26" s="14">
        <f t="shared" si="1"/>
        <v>1.6581681148072962</v>
      </c>
      <c r="G26" s="5">
        <f t="shared" si="2"/>
        <v>21</v>
      </c>
      <c r="H26" s="24">
        <v>2.8519114436661801</v>
      </c>
      <c r="I26" s="14">
        <f t="shared" si="3"/>
        <v>0.41318395508249117</v>
      </c>
      <c r="J26" s="5">
        <f t="shared" si="4"/>
        <v>26</v>
      </c>
      <c r="K26" s="19">
        <f t="shared" si="5"/>
        <v>0.68512845986775694</v>
      </c>
      <c r="L26" s="5">
        <f t="shared" si="6"/>
        <v>27</v>
      </c>
      <c r="M26" s="9">
        <f t="shared" si="7"/>
        <v>1</v>
      </c>
      <c r="N26" s="9">
        <f t="shared" si="8"/>
        <v>0.68512845986775694</v>
      </c>
    </row>
    <row r="27" spans="1:14" x14ac:dyDescent="0.25">
      <c r="A27" s="5">
        <v>13</v>
      </c>
      <c r="B27" s="5" t="s">
        <v>68</v>
      </c>
      <c r="C27" s="24">
        <v>2.6042014807051097</v>
      </c>
      <c r="D27" s="24">
        <v>0.86323045448088098</v>
      </c>
      <c r="E27" s="14">
        <f t="shared" si="0"/>
        <v>2.0168090886821095</v>
      </c>
      <c r="F27" s="14">
        <f t="shared" si="1"/>
        <v>2.0168090886821095</v>
      </c>
      <c r="G27" s="5">
        <f t="shared" si="2"/>
        <v>29</v>
      </c>
      <c r="H27" s="24">
        <v>1.7403142263953</v>
      </c>
      <c r="I27" s="14">
        <f t="shared" si="3"/>
        <v>0.252136130224282</v>
      </c>
      <c r="J27" s="5">
        <f t="shared" si="4"/>
        <v>17</v>
      </c>
      <c r="K27" s="19">
        <f t="shared" si="5"/>
        <v>0.50851043902146786</v>
      </c>
      <c r="L27" s="5">
        <f t="shared" si="6"/>
        <v>23</v>
      </c>
      <c r="M27" s="9">
        <f t="shared" si="7"/>
        <v>1</v>
      </c>
      <c r="N27" s="9">
        <f t="shared" si="8"/>
        <v>0.50851043902146786</v>
      </c>
    </row>
    <row r="28" spans="1:14" x14ac:dyDescent="0.25">
      <c r="A28" s="5">
        <v>15</v>
      </c>
      <c r="B28" s="5" t="s">
        <v>69</v>
      </c>
      <c r="C28" s="24">
        <v>4.14738409350801</v>
      </c>
      <c r="D28" s="24">
        <v>1.5673832749313399</v>
      </c>
      <c r="E28" s="14">
        <f t="shared" si="0"/>
        <v>1.6460561113807268</v>
      </c>
      <c r="F28" s="14">
        <f t="shared" si="1"/>
        <v>1.6460561113807268</v>
      </c>
      <c r="G28" s="5">
        <f t="shared" si="2"/>
        <v>19</v>
      </c>
      <c r="H28" s="24">
        <v>2.8754080628154099</v>
      </c>
      <c r="I28" s="14">
        <f t="shared" si="3"/>
        <v>0.41658813723292482</v>
      </c>
      <c r="J28" s="5">
        <f t="shared" si="4"/>
        <v>27</v>
      </c>
      <c r="K28" s="19">
        <f t="shared" si="5"/>
        <v>0.68572744922096884</v>
      </c>
      <c r="L28" s="5">
        <f t="shared" si="6"/>
        <v>28</v>
      </c>
      <c r="M28" s="9">
        <f t="shared" si="7"/>
        <v>1</v>
      </c>
      <c r="N28" s="9">
        <f t="shared" si="8"/>
        <v>0.68572744922096884</v>
      </c>
    </row>
    <row r="29" spans="1:14" x14ac:dyDescent="0.25">
      <c r="A29" s="5">
        <v>17</v>
      </c>
      <c r="B29" s="5" t="s">
        <v>70</v>
      </c>
      <c r="C29" s="24">
        <v>9.2101543824048591</v>
      </c>
      <c r="D29" s="24">
        <v>4.4363726553030496</v>
      </c>
      <c r="E29" s="14">
        <f t="shared" si="0"/>
        <v>1.0760551689442579</v>
      </c>
      <c r="F29" s="14">
        <f t="shared" si="1"/>
        <v>1.0760551689442579</v>
      </c>
      <c r="G29" s="5">
        <f t="shared" si="2"/>
        <v>4</v>
      </c>
      <c r="H29" s="24">
        <v>6.90228022793577</v>
      </c>
      <c r="I29" s="14">
        <f t="shared" si="3"/>
        <v>1</v>
      </c>
      <c r="J29" s="5">
        <f t="shared" si="4"/>
        <v>33</v>
      </c>
      <c r="K29" s="19">
        <f t="shared" si="5"/>
        <v>1.0760551689442579</v>
      </c>
      <c r="L29" s="5">
        <f t="shared" si="6"/>
        <v>33</v>
      </c>
      <c r="M29" s="9">
        <f t="shared" si="7"/>
        <v>1</v>
      </c>
      <c r="N29" s="9">
        <f t="shared" si="8"/>
        <v>1.0760551689442579</v>
      </c>
    </row>
    <row r="30" spans="1:14" x14ac:dyDescent="0.25">
      <c r="A30" s="5">
        <v>18</v>
      </c>
      <c r="B30" s="5" t="s">
        <v>71</v>
      </c>
      <c r="C30" s="24">
        <v>3.0481395837712801</v>
      </c>
      <c r="D30" s="24">
        <v>1.4871358046769501</v>
      </c>
      <c r="E30" s="14">
        <f t="shared" si="0"/>
        <v>1.049671303848021</v>
      </c>
      <c r="F30" s="14">
        <f t="shared" si="1"/>
        <v>1.049671303848021</v>
      </c>
      <c r="G30" s="5">
        <f t="shared" si="2"/>
        <v>3</v>
      </c>
      <c r="H30" s="24">
        <v>2.2617515060562301</v>
      </c>
      <c r="I30" s="14">
        <f t="shared" si="3"/>
        <v>0.32768178505737672</v>
      </c>
      <c r="J30" s="5">
        <f t="shared" si="4"/>
        <v>23</v>
      </c>
      <c r="K30" s="19">
        <f t="shared" si="5"/>
        <v>0.3439581665684236</v>
      </c>
      <c r="L30" s="5">
        <f t="shared" si="6"/>
        <v>13</v>
      </c>
      <c r="M30" s="9">
        <f t="shared" si="7"/>
        <v>1</v>
      </c>
      <c r="N30" s="9">
        <f t="shared" si="8"/>
        <v>0.3439581665684236</v>
      </c>
    </row>
    <row r="31" spans="1:14" x14ac:dyDescent="0.25">
      <c r="A31" s="5">
        <v>19</v>
      </c>
      <c r="B31" s="5" t="s">
        <v>72</v>
      </c>
      <c r="C31" s="24">
        <v>1.5338269109675</v>
      </c>
      <c r="D31" s="24">
        <v>0.56466311935665203</v>
      </c>
      <c r="E31" s="14">
        <f t="shared" si="0"/>
        <v>1.7163575207728514</v>
      </c>
      <c r="F31" s="14">
        <f t="shared" si="1"/>
        <v>1.7163575207728514</v>
      </c>
      <c r="G31" s="5">
        <f t="shared" si="2"/>
        <v>23</v>
      </c>
      <c r="H31" s="24">
        <v>1.0549775671282999</v>
      </c>
      <c r="I31" s="14">
        <f t="shared" si="3"/>
        <v>0.15284478929998568</v>
      </c>
      <c r="J31" s="5">
        <f t="shared" si="4"/>
        <v>6</v>
      </c>
      <c r="K31" s="19">
        <f t="shared" si="5"/>
        <v>0.26233630362597227</v>
      </c>
      <c r="L31" s="5">
        <f t="shared" si="6"/>
        <v>8</v>
      </c>
      <c r="M31" s="9">
        <f t="shared" si="7"/>
        <v>1</v>
      </c>
      <c r="N31" s="9">
        <f t="shared" si="8"/>
        <v>0.26233630362597227</v>
      </c>
    </row>
    <row r="32" spans="1:14" x14ac:dyDescent="0.25">
      <c r="A32" s="5">
        <v>20</v>
      </c>
      <c r="B32" s="5" t="s">
        <v>73</v>
      </c>
      <c r="C32" s="24">
        <v>2.1449184358820501</v>
      </c>
      <c r="D32" s="24">
        <v>0.94974016966493902</v>
      </c>
      <c r="E32" s="14">
        <f t="shared" si="0"/>
        <v>1.2584265722263392</v>
      </c>
      <c r="F32" s="14">
        <f t="shared" si="1"/>
        <v>1.2584265722263392</v>
      </c>
      <c r="G32" s="5">
        <f t="shared" si="2"/>
        <v>10</v>
      </c>
      <c r="H32" s="24">
        <v>1.5535569486837</v>
      </c>
      <c r="I32" s="14">
        <f t="shared" si="3"/>
        <v>0.22507879966912245</v>
      </c>
      <c r="J32" s="5">
        <f t="shared" si="4"/>
        <v>15</v>
      </c>
      <c r="K32" s="19">
        <f t="shared" si="5"/>
        <v>0.28324514234843268</v>
      </c>
      <c r="L32" s="5">
        <f t="shared" si="6"/>
        <v>10</v>
      </c>
      <c r="M32" s="9">
        <f t="shared" si="7"/>
        <v>1</v>
      </c>
      <c r="N32" s="9">
        <f t="shared" si="8"/>
        <v>0.28324514234843268</v>
      </c>
    </row>
    <row r="33" spans="1:14" x14ac:dyDescent="0.25">
      <c r="A33" s="5">
        <v>23</v>
      </c>
      <c r="B33" s="5" t="s">
        <v>74</v>
      </c>
      <c r="C33" s="24">
        <v>2.5757484514342499</v>
      </c>
      <c r="D33" s="24">
        <v>0.97040686552170097</v>
      </c>
      <c r="E33" s="14">
        <f t="shared" si="0"/>
        <v>1.6542974322935156</v>
      </c>
      <c r="F33" s="14">
        <f t="shared" si="1"/>
        <v>1.6542974322935156</v>
      </c>
      <c r="G33" s="5">
        <f t="shared" si="2"/>
        <v>20</v>
      </c>
      <c r="H33" s="24">
        <v>1.77769654943043</v>
      </c>
      <c r="I33" s="14">
        <f t="shared" si="3"/>
        <v>0.25755206840712069</v>
      </c>
      <c r="J33" s="5">
        <f t="shared" si="4"/>
        <v>18</v>
      </c>
      <c r="K33" s="19">
        <f t="shared" si="5"/>
        <v>0.42606772544778365</v>
      </c>
      <c r="L33" s="5">
        <f t="shared" si="6"/>
        <v>19</v>
      </c>
      <c r="M33" s="9">
        <f t="shared" si="7"/>
        <v>1</v>
      </c>
      <c r="N33" s="9">
        <f t="shared" si="8"/>
        <v>0.42606772544778365</v>
      </c>
    </row>
    <row r="34" spans="1:14" x14ac:dyDescent="0.25">
      <c r="A34" s="5">
        <v>25</v>
      </c>
      <c r="B34" s="5" t="s">
        <v>75</v>
      </c>
      <c r="C34" s="24">
        <v>1.8984703279628201</v>
      </c>
      <c r="D34" s="24">
        <v>0.69930962161334609</v>
      </c>
      <c r="E34" s="14">
        <f t="shared" si="0"/>
        <v>1.71477793138745</v>
      </c>
      <c r="F34" s="14">
        <f t="shared" si="1"/>
        <v>1.71477793138745</v>
      </c>
      <c r="G34" s="5">
        <f t="shared" si="2"/>
        <v>22</v>
      </c>
      <c r="H34" s="24">
        <v>1.30658899304482</v>
      </c>
      <c r="I34" s="14">
        <f t="shared" si="3"/>
        <v>0.1892981666778219</v>
      </c>
      <c r="J34" s="5">
        <f t="shared" si="4"/>
        <v>11</v>
      </c>
      <c r="K34" s="19">
        <f t="shared" si="5"/>
        <v>0.32460431867123218</v>
      </c>
      <c r="L34" s="5">
        <f t="shared" si="6"/>
        <v>12</v>
      </c>
      <c r="M34" s="9">
        <f t="shared" si="7"/>
        <v>1</v>
      </c>
      <c r="N34" s="9">
        <f t="shared" si="8"/>
        <v>0.32460431867123218</v>
      </c>
    </row>
    <row r="35" spans="1:14" x14ac:dyDescent="0.25">
      <c r="A35" s="5">
        <v>27</v>
      </c>
      <c r="B35" s="5" t="s">
        <v>76</v>
      </c>
      <c r="C35" s="24">
        <v>0.94609936746499401</v>
      </c>
      <c r="D35" s="24">
        <v>0.30495306148616103</v>
      </c>
      <c r="E35" s="14">
        <f t="shared" si="0"/>
        <v>2.1024425951137027</v>
      </c>
      <c r="F35" s="14">
        <f t="shared" si="1"/>
        <v>2.1024425951137027</v>
      </c>
      <c r="G35" s="5">
        <f t="shared" si="2"/>
        <v>31</v>
      </c>
      <c r="H35" s="24">
        <v>0.62957532749037204</v>
      </c>
      <c r="I35" s="14">
        <f t="shared" si="3"/>
        <v>9.1212658237530872E-2</v>
      </c>
      <c r="J35" s="5">
        <f t="shared" si="4"/>
        <v>3</v>
      </c>
      <c r="K35" s="19">
        <f t="shared" si="5"/>
        <v>0.19176937789213366</v>
      </c>
      <c r="L35" s="5">
        <f t="shared" si="6"/>
        <v>5</v>
      </c>
      <c r="M35" s="9">
        <f t="shared" si="7"/>
        <v>1</v>
      </c>
      <c r="N35" s="9">
        <f t="shared" si="8"/>
        <v>0.19176937789213366</v>
      </c>
    </row>
    <row r="36" spans="1:14" x14ac:dyDescent="0.25">
      <c r="A36" s="5">
        <v>41</v>
      </c>
      <c r="B36" s="5" t="s">
        <v>77</v>
      </c>
      <c r="C36" s="24">
        <v>1.4667393768238099</v>
      </c>
      <c r="D36" s="24">
        <v>0.51424350983275002</v>
      </c>
      <c r="E36" s="14">
        <f t="shared" si="0"/>
        <v>1.8522272985046422</v>
      </c>
      <c r="F36" s="14">
        <f t="shared" si="1"/>
        <v>1.8522272985046422</v>
      </c>
      <c r="G36" s="5">
        <f t="shared" si="2"/>
        <v>26</v>
      </c>
      <c r="H36" s="24">
        <v>0.99273227230062311</v>
      </c>
      <c r="I36" s="14">
        <f t="shared" si="3"/>
        <v>0.14382671226281327</v>
      </c>
      <c r="J36" s="5">
        <f t="shared" si="4"/>
        <v>5</v>
      </c>
      <c r="K36" s="19">
        <f t="shared" si="5"/>
        <v>0.2663997627073551</v>
      </c>
      <c r="L36" s="5">
        <f t="shared" si="6"/>
        <v>9</v>
      </c>
      <c r="M36" s="9">
        <f t="shared" si="7"/>
        <v>1</v>
      </c>
      <c r="N36" s="9">
        <f t="shared" si="8"/>
        <v>0.2663997627073551</v>
      </c>
    </row>
    <row r="37" spans="1:14" x14ac:dyDescent="0.25">
      <c r="A37" s="5">
        <v>44</v>
      </c>
      <c r="B37" s="5" t="s">
        <v>78</v>
      </c>
      <c r="C37" s="24">
        <v>1.2163547585535799</v>
      </c>
      <c r="D37" s="24">
        <v>0.49280820545694903</v>
      </c>
      <c r="E37" s="14">
        <f t="shared" si="0"/>
        <v>1.4682112535560019</v>
      </c>
      <c r="F37" s="14">
        <f t="shared" si="1"/>
        <v>1.4682112535560019</v>
      </c>
      <c r="G37" s="5">
        <f t="shared" si="2"/>
        <v>16</v>
      </c>
      <c r="H37" s="24">
        <v>0.86125446235010406</v>
      </c>
      <c r="I37" s="14">
        <f t="shared" si="3"/>
        <v>0.12477825210056345</v>
      </c>
      <c r="J37" s="5">
        <f t="shared" si="4"/>
        <v>4</v>
      </c>
      <c r="K37" s="19">
        <f t="shared" si="5"/>
        <v>0.18320083393309508</v>
      </c>
      <c r="L37" s="5">
        <f t="shared" si="6"/>
        <v>4</v>
      </c>
      <c r="M37" s="9">
        <f t="shared" si="7"/>
        <v>1</v>
      </c>
      <c r="N37" s="9">
        <f t="shared" si="8"/>
        <v>0.18320083393309508</v>
      </c>
    </row>
    <row r="38" spans="1:14" x14ac:dyDescent="0.25">
      <c r="A38" s="5">
        <v>47</v>
      </c>
      <c r="B38" s="5" t="s">
        <v>79</v>
      </c>
      <c r="C38" s="24">
        <v>1.43798000368296</v>
      </c>
      <c r="D38" s="24">
        <v>0.74813981540463204</v>
      </c>
      <c r="E38" s="14">
        <f t="shared" si="0"/>
        <v>0.92207388789383882</v>
      </c>
      <c r="F38" s="14">
        <f t="shared" si="1"/>
        <v>0.92207388789383882</v>
      </c>
      <c r="G38" s="5">
        <f t="shared" si="2"/>
        <v>2</v>
      </c>
      <c r="H38" s="24">
        <v>1.0932248507483899</v>
      </c>
      <c r="I38" s="14">
        <f t="shared" si="3"/>
        <v>0.15838604267670181</v>
      </c>
      <c r="J38" s="5">
        <f t="shared" si="4"/>
        <v>7</v>
      </c>
      <c r="K38" s="19">
        <f t="shared" si="5"/>
        <v>0.14604363415902591</v>
      </c>
      <c r="L38" s="5">
        <f t="shared" si="6"/>
        <v>3</v>
      </c>
      <c r="M38" s="9">
        <f t="shared" si="7"/>
        <v>1</v>
      </c>
      <c r="N38" s="9">
        <f t="shared" si="8"/>
        <v>0.14604363415902591</v>
      </c>
    </row>
    <row r="39" spans="1:14" x14ac:dyDescent="0.25">
      <c r="A39" s="5">
        <v>50</v>
      </c>
      <c r="B39" s="5" t="s">
        <v>80</v>
      </c>
      <c r="C39" s="24">
        <v>2.6450103433635399</v>
      </c>
      <c r="D39" s="24">
        <v>1.0101460785451</v>
      </c>
      <c r="E39" s="14">
        <f t="shared" si="0"/>
        <v>1.6184434108511447</v>
      </c>
      <c r="F39" s="14">
        <f t="shared" si="1"/>
        <v>1.6184434108511447</v>
      </c>
      <c r="G39" s="5">
        <f t="shared" si="2"/>
        <v>18</v>
      </c>
      <c r="H39" s="24">
        <v>1.82257297025525</v>
      </c>
      <c r="I39" s="14">
        <f t="shared" si="3"/>
        <v>0.26405374891600392</v>
      </c>
      <c r="J39" s="5">
        <f t="shared" si="4"/>
        <v>19</v>
      </c>
      <c r="K39" s="19">
        <f t="shared" si="5"/>
        <v>0.42735605004364913</v>
      </c>
      <c r="L39" s="5">
        <f t="shared" si="6"/>
        <v>20</v>
      </c>
      <c r="M39" s="9">
        <f t="shared" si="7"/>
        <v>1</v>
      </c>
      <c r="N39" s="9">
        <f t="shared" si="8"/>
        <v>0.42735605004364913</v>
      </c>
    </row>
    <row r="40" spans="1:14" x14ac:dyDescent="0.25">
      <c r="A40" s="5">
        <v>52</v>
      </c>
      <c r="B40" s="5" t="s">
        <v>81</v>
      </c>
      <c r="C40" s="24">
        <v>1.8075512649969501</v>
      </c>
      <c r="D40" s="24">
        <v>0.86677519566175398</v>
      </c>
      <c r="E40" s="14">
        <f t="shared" si="0"/>
        <v>1.0853749323282664</v>
      </c>
      <c r="F40" s="14">
        <f t="shared" si="1"/>
        <v>1.0853749323282664</v>
      </c>
      <c r="G40" s="5">
        <f t="shared" si="2"/>
        <v>5</v>
      </c>
      <c r="H40" s="24">
        <v>1.3487254603606198</v>
      </c>
      <c r="I40" s="14">
        <f t="shared" si="3"/>
        <v>0.1954028836589233</v>
      </c>
      <c r="J40" s="5">
        <f t="shared" si="4"/>
        <v>12</v>
      </c>
      <c r="K40" s="19">
        <f t="shared" si="5"/>
        <v>0.21208539162805201</v>
      </c>
      <c r="L40" s="5">
        <f t="shared" si="6"/>
        <v>6</v>
      </c>
      <c r="M40" s="9">
        <f t="shared" si="7"/>
        <v>1</v>
      </c>
      <c r="N40" s="9">
        <f t="shared" si="8"/>
        <v>0.21208539162805201</v>
      </c>
    </row>
    <row r="41" spans="1:14" ht="13.9" customHeight="1" x14ac:dyDescent="0.25">
      <c r="A41" s="5">
        <v>54</v>
      </c>
      <c r="B41" s="5" t="s">
        <v>82</v>
      </c>
      <c r="C41" s="24">
        <v>1.94648687295358</v>
      </c>
      <c r="D41" s="24">
        <v>0.80514129867115403</v>
      </c>
      <c r="E41" s="14">
        <f t="shared" si="0"/>
        <v>1.4175717680438955</v>
      </c>
      <c r="F41" s="14">
        <f t="shared" si="1"/>
        <v>1.4175717680438955</v>
      </c>
      <c r="G41" s="5">
        <f t="shared" si="2"/>
        <v>13</v>
      </c>
      <c r="H41" s="24">
        <v>1.38417784660284</v>
      </c>
      <c r="I41" s="14">
        <f t="shared" si="3"/>
        <v>0.20053921325892024</v>
      </c>
      <c r="J41" s="5">
        <f t="shared" si="4"/>
        <v>14</v>
      </c>
      <c r="K41" s="19">
        <f t="shared" si="5"/>
        <v>0.28427872710157936</v>
      </c>
      <c r="L41" s="5">
        <f t="shared" si="6"/>
        <v>11</v>
      </c>
      <c r="M41" s="9">
        <f t="shared" si="7"/>
        <v>1</v>
      </c>
      <c r="N41" s="9">
        <f t="shared" si="8"/>
        <v>0.28427872710157936</v>
      </c>
    </row>
    <row r="42" spans="1:14" x14ac:dyDescent="0.25">
      <c r="A42" s="5">
        <v>63</v>
      </c>
      <c r="B42" s="5" t="s">
        <v>83</v>
      </c>
      <c r="C42" s="24">
        <v>6.5614898441646208</v>
      </c>
      <c r="D42" s="24">
        <v>2.9076667457868499</v>
      </c>
      <c r="E42" s="14">
        <f t="shared" si="0"/>
        <v>1.2566168745686164</v>
      </c>
      <c r="F42" s="14">
        <f t="shared" si="1"/>
        <v>1.2566168745686164</v>
      </c>
      <c r="G42" s="5">
        <f t="shared" si="2"/>
        <v>9</v>
      </c>
      <c r="H42" s="24">
        <v>4.8016291241671301</v>
      </c>
      <c r="I42" s="14">
        <f t="shared" si="3"/>
        <v>0.69565838615670472</v>
      </c>
      <c r="J42" s="5">
        <f t="shared" si="4"/>
        <v>32</v>
      </c>
      <c r="K42" s="19">
        <f t="shared" si="5"/>
        <v>0.87417606697968586</v>
      </c>
      <c r="L42" s="5">
        <f t="shared" si="6"/>
        <v>32</v>
      </c>
      <c r="M42" s="9">
        <f t="shared" si="7"/>
        <v>1</v>
      </c>
      <c r="N42" s="9">
        <f t="shared" si="8"/>
        <v>0.87417606697968586</v>
      </c>
    </row>
    <row r="43" spans="1:14" x14ac:dyDescent="0.25">
      <c r="A43" s="5">
        <v>66</v>
      </c>
      <c r="B43" s="5" t="s">
        <v>84</v>
      </c>
      <c r="C43" s="24">
        <v>5.0033737259745301</v>
      </c>
      <c r="D43" s="24">
        <v>2.1736314971507498</v>
      </c>
      <c r="E43" s="14">
        <f t="shared" si="0"/>
        <v>1.3018500295625439</v>
      </c>
      <c r="F43" s="14">
        <f t="shared" si="1"/>
        <v>1.3018500295625439</v>
      </c>
      <c r="G43" s="5">
        <f t="shared" si="2"/>
        <v>11</v>
      </c>
      <c r="H43" s="24">
        <v>3.6520577484852699</v>
      </c>
      <c r="I43" s="14">
        <f t="shared" si="3"/>
        <v>0.52910887820871222</v>
      </c>
      <c r="J43" s="5">
        <f t="shared" si="4"/>
        <v>30</v>
      </c>
      <c r="K43" s="19">
        <f t="shared" si="5"/>
        <v>0.68882040873781647</v>
      </c>
      <c r="L43" s="5">
        <f t="shared" si="6"/>
        <v>29</v>
      </c>
      <c r="M43" s="9">
        <f t="shared" si="7"/>
        <v>1</v>
      </c>
      <c r="N43" s="9">
        <f t="shared" si="8"/>
        <v>0.68882040873781647</v>
      </c>
    </row>
    <row r="44" spans="1:14" x14ac:dyDescent="0.25">
      <c r="A44" s="5">
        <v>68</v>
      </c>
      <c r="B44" s="5" t="s">
        <v>85</v>
      </c>
      <c r="C44" s="24">
        <v>6.0061067115140494</v>
      </c>
      <c r="D44" s="24">
        <v>2.69770633689643</v>
      </c>
      <c r="E44" s="14">
        <f t="shared" si="0"/>
        <v>1.2263752838360311</v>
      </c>
      <c r="F44" s="14">
        <f t="shared" si="1"/>
        <v>1.2263752838360311</v>
      </c>
      <c r="G44" s="5">
        <f t="shared" si="2"/>
        <v>8</v>
      </c>
      <c r="H44" s="24">
        <v>4.38756135348945</v>
      </c>
      <c r="I44" s="14">
        <f t="shared" si="3"/>
        <v>0.63566838908272139</v>
      </c>
      <c r="J44" s="5">
        <f t="shared" si="4"/>
        <v>31</v>
      </c>
      <c r="K44" s="19">
        <f t="shared" si="5"/>
        <v>0.77956800108691515</v>
      </c>
      <c r="L44" s="5">
        <f t="shared" si="6"/>
        <v>31</v>
      </c>
      <c r="M44" s="9">
        <f t="shared" si="7"/>
        <v>1</v>
      </c>
      <c r="N44" s="9">
        <f t="shared" si="8"/>
        <v>0.77956800108691515</v>
      </c>
    </row>
    <row r="45" spans="1:14" x14ac:dyDescent="0.25">
      <c r="A45" s="5">
        <v>70</v>
      </c>
      <c r="B45" s="5" t="s">
        <v>86</v>
      </c>
      <c r="C45" s="24">
        <v>2.0537577220472101</v>
      </c>
      <c r="D45" s="24">
        <v>0.70719920663629199</v>
      </c>
      <c r="E45" s="14">
        <f t="shared" si="0"/>
        <v>1.9040724350012521</v>
      </c>
      <c r="F45" s="14">
        <f t="shared" si="1"/>
        <v>1.9040724350012521</v>
      </c>
      <c r="G45" s="5">
        <f t="shared" si="2"/>
        <v>27</v>
      </c>
      <c r="H45" s="24">
        <v>1.3782670127285799</v>
      </c>
      <c r="I45" s="14">
        <f t="shared" si="3"/>
        <v>0.19968285366773222</v>
      </c>
      <c r="J45" s="5">
        <f t="shared" si="4"/>
        <v>13</v>
      </c>
      <c r="K45" s="19">
        <f t="shared" si="5"/>
        <v>0.38021061741111761</v>
      </c>
      <c r="L45" s="5">
        <f t="shared" si="6"/>
        <v>14</v>
      </c>
      <c r="M45" s="9">
        <f t="shared" si="7"/>
        <v>1</v>
      </c>
      <c r="N45" s="9">
        <f t="shared" si="8"/>
        <v>0.38021061741111761</v>
      </c>
    </row>
    <row r="46" spans="1:14" x14ac:dyDescent="0.25">
      <c r="A46" s="5">
        <v>73</v>
      </c>
      <c r="B46" s="5" t="s">
        <v>87</v>
      </c>
      <c r="C46" s="24">
        <v>3.7921267125267399</v>
      </c>
      <c r="D46" s="24">
        <v>1.7666851127926302</v>
      </c>
      <c r="E46" s="14">
        <f t="shared" si="0"/>
        <v>1.146464406739953</v>
      </c>
      <c r="F46" s="14">
        <f t="shared" si="1"/>
        <v>1.146464406739953</v>
      </c>
      <c r="G46" s="5">
        <f t="shared" si="2"/>
        <v>6</v>
      </c>
      <c r="H46" s="24">
        <v>2.7913396822054701</v>
      </c>
      <c r="I46" s="14">
        <f t="shared" si="3"/>
        <v>0.40440833898745687</v>
      </c>
      <c r="J46" s="5">
        <f t="shared" si="4"/>
        <v>25</v>
      </c>
      <c r="K46" s="19">
        <f t="shared" si="5"/>
        <v>0.46363976643794452</v>
      </c>
      <c r="L46" s="5">
        <f t="shared" si="6"/>
        <v>21</v>
      </c>
      <c r="M46" s="9">
        <f t="shared" si="7"/>
        <v>1</v>
      </c>
      <c r="N46" s="9">
        <f t="shared" si="8"/>
        <v>0.46363976643794452</v>
      </c>
    </row>
    <row r="47" spans="1:14" x14ac:dyDescent="0.25">
      <c r="A47" s="5">
        <v>76</v>
      </c>
      <c r="B47" s="5" t="s">
        <v>88</v>
      </c>
      <c r="C47" s="24">
        <v>4.51873124827378</v>
      </c>
      <c r="D47" s="24">
        <v>1.85466678138832</v>
      </c>
      <c r="E47" s="14">
        <f t="shared" si="0"/>
        <v>1.4364113778385901</v>
      </c>
      <c r="F47" s="14">
        <f t="shared" si="1"/>
        <v>1.4364113778385901</v>
      </c>
      <c r="G47" s="5">
        <f t="shared" si="2"/>
        <v>14</v>
      </c>
      <c r="H47" s="24">
        <v>3.2537379508800601</v>
      </c>
      <c r="I47" s="14">
        <f t="shared" si="3"/>
        <v>0.47140044209030024</v>
      </c>
      <c r="J47" s="5">
        <f t="shared" si="4"/>
        <v>28</v>
      </c>
      <c r="K47" s="19">
        <f t="shared" si="5"/>
        <v>0.67712495853664867</v>
      </c>
      <c r="L47" s="5">
        <f t="shared" si="6"/>
        <v>26</v>
      </c>
      <c r="M47" s="9">
        <f t="shared" si="7"/>
        <v>1</v>
      </c>
      <c r="N47" s="9">
        <f t="shared" si="8"/>
        <v>0.67712495853664867</v>
      </c>
    </row>
    <row r="48" spans="1:14" x14ac:dyDescent="0.25">
      <c r="A48" s="5">
        <v>81</v>
      </c>
      <c r="B48" s="5" t="s">
        <v>89</v>
      </c>
      <c r="C48" s="24">
        <v>3.0967406154446699</v>
      </c>
      <c r="D48" s="24">
        <v>1.0525084785405201</v>
      </c>
      <c r="E48" s="14">
        <f t="shared" si="0"/>
        <v>1.9422476669630455</v>
      </c>
      <c r="F48" s="14">
        <f t="shared" si="1"/>
        <v>1.9422476669630455</v>
      </c>
      <c r="G48" s="5">
        <f t="shared" si="2"/>
        <v>28</v>
      </c>
      <c r="H48" s="24">
        <v>2.0739334520914903</v>
      </c>
      <c r="I48" s="14">
        <f t="shared" si="3"/>
        <v>0.30047076960127</v>
      </c>
      <c r="J48" s="5">
        <f t="shared" si="4"/>
        <v>22</v>
      </c>
      <c r="K48" s="19">
        <f t="shared" si="5"/>
        <v>0.58358865124865744</v>
      </c>
      <c r="L48" s="5">
        <f t="shared" si="6"/>
        <v>25</v>
      </c>
      <c r="M48" s="9">
        <f t="shared" si="7"/>
        <v>1</v>
      </c>
      <c r="N48" s="9">
        <f t="shared" si="8"/>
        <v>0.58358865124865744</v>
      </c>
    </row>
    <row r="49" spans="1:21" x14ac:dyDescent="0.25">
      <c r="A49" s="5">
        <v>85</v>
      </c>
      <c r="B49" s="5" t="s">
        <v>90</v>
      </c>
      <c r="C49" s="24">
        <v>3.7325827374604499</v>
      </c>
      <c r="D49" s="24">
        <v>1.6870190373609801</v>
      </c>
      <c r="E49" s="14">
        <f t="shared" si="0"/>
        <v>1.2125314858920409</v>
      </c>
      <c r="F49" s="14">
        <f t="shared" si="1"/>
        <v>1.2125314858920409</v>
      </c>
      <c r="G49" s="5">
        <f t="shared" si="2"/>
        <v>7</v>
      </c>
      <c r="H49" s="24">
        <v>2.7045065688638199</v>
      </c>
      <c r="I49" s="14">
        <f t="shared" si="3"/>
        <v>0.39182798720889417</v>
      </c>
      <c r="J49" s="5">
        <f t="shared" si="4"/>
        <v>24</v>
      </c>
      <c r="K49" s="19">
        <f t="shared" si="5"/>
        <v>0.47510377154448802</v>
      </c>
      <c r="L49" s="5">
        <f t="shared" si="6"/>
        <v>22</v>
      </c>
      <c r="M49" s="9">
        <f t="shared" si="7"/>
        <v>1</v>
      </c>
      <c r="N49" s="9">
        <f t="shared" si="8"/>
        <v>0.47510377154448802</v>
      </c>
    </row>
    <row r="50" spans="1:21" x14ac:dyDescent="0.25">
      <c r="A50" s="5">
        <v>86</v>
      </c>
      <c r="B50" s="5" t="s">
        <v>91</v>
      </c>
      <c r="C50" s="24">
        <v>1.6500074276861698</v>
      </c>
      <c r="D50" s="24">
        <v>0.64683395984327507</v>
      </c>
      <c r="E50" s="14">
        <f t="shared" si="0"/>
        <v>1.5508979585517728</v>
      </c>
      <c r="F50" s="14">
        <f t="shared" si="1"/>
        <v>1.5508979585517728</v>
      </c>
      <c r="G50" s="5">
        <f t="shared" si="2"/>
        <v>17</v>
      </c>
      <c r="H50" s="24">
        <v>1.14825176679617</v>
      </c>
      <c r="I50" s="14">
        <f t="shared" si="3"/>
        <v>0.16635832346371887</v>
      </c>
      <c r="J50" s="5">
        <f t="shared" si="4"/>
        <v>8</v>
      </c>
      <c r="K50" s="19">
        <f t="shared" si="5"/>
        <v>0.25800478424797707</v>
      </c>
      <c r="L50" s="5">
        <f t="shared" si="6"/>
        <v>7</v>
      </c>
      <c r="M50" s="9">
        <f t="shared" si="7"/>
        <v>1</v>
      </c>
      <c r="N50" s="9">
        <f t="shared" si="8"/>
        <v>0.25800478424797707</v>
      </c>
    </row>
    <row r="51" spans="1:21" ht="13.9" customHeight="1" x14ac:dyDescent="0.25">
      <c r="A51" s="5">
        <v>88</v>
      </c>
      <c r="B51" s="5" t="s">
        <v>92</v>
      </c>
      <c r="C51" s="24">
        <v>2.4018475750577402</v>
      </c>
      <c r="D51" s="24">
        <v>0.87306917394224293</v>
      </c>
      <c r="E51" s="14">
        <f t="shared" si="0"/>
        <v>1.7510392609699814</v>
      </c>
      <c r="F51" s="14">
        <f t="shared" si="1"/>
        <v>1.7510392609699814</v>
      </c>
      <c r="G51" s="5">
        <f t="shared" si="2"/>
        <v>24</v>
      </c>
      <c r="H51" s="24">
        <v>1.6705485503172399</v>
      </c>
      <c r="I51" s="14">
        <f t="shared" si="3"/>
        <v>0.24202850292226435</v>
      </c>
      <c r="J51" s="5">
        <f t="shared" si="4"/>
        <v>16</v>
      </c>
      <c r="K51" s="19">
        <f t="shared" si="5"/>
        <v>0.42380141089067275</v>
      </c>
      <c r="L51" s="5">
        <f t="shared" si="6"/>
        <v>18</v>
      </c>
      <c r="M51" s="9">
        <f t="shared" si="7"/>
        <v>1</v>
      </c>
      <c r="N51" s="9">
        <f t="shared" si="8"/>
        <v>0.42380141089067275</v>
      </c>
    </row>
    <row r="52" spans="1:21" x14ac:dyDescent="0.25">
      <c r="A52" s="5">
        <v>91</v>
      </c>
      <c r="B52" s="5" t="s">
        <v>93</v>
      </c>
      <c r="C52" s="24">
        <v>1.9158499742097099</v>
      </c>
      <c r="D52" s="24">
        <v>0.60497475393815303</v>
      </c>
      <c r="E52" s="14">
        <f t="shared" si="0"/>
        <v>2.1668263208311802</v>
      </c>
      <c r="F52" s="14">
        <f t="shared" si="1"/>
        <v>2.1668263208311802</v>
      </c>
      <c r="G52" s="5">
        <f t="shared" si="2"/>
        <v>32</v>
      </c>
      <c r="H52" s="24">
        <v>1.2426813239335599</v>
      </c>
      <c r="I52" s="14">
        <f t="shared" si="3"/>
        <v>0.18003924542269742</v>
      </c>
      <c r="J52" s="5">
        <f t="shared" si="4"/>
        <v>10</v>
      </c>
      <c r="K52" s="19">
        <f t="shared" si="5"/>
        <v>0.39011377576448536</v>
      </c>
      <c r="L52" s="5">
        <f t="shared" si="6"/>
        <v>16</v>
      </c>
      <c r="M52" s="9">
        <f t="shared" si="7"/>
        <v>1</v>
      </c>
      <c r="N52" s="9">
        <f t="shared" si="8"/>
        <v>0.39011377576448536</v>
      </c>
    </row>
    <row r="53" spans="1:21" x14ac:dyDescent="0.25">
      <c r="A53" s="5">
        <v>94</v>
      </c>
      <c r="B53" s="5" t="s">
        <v>94</v>
      </c>
      <c r="C53" s="24">
        <v>0.37656273535171003</v>
      </c>
      <c r="D53" s="24">
        <v>0.280357455756089</v>
      </c>
      <c r="E53" s="14">
        <f t="shared" si="0"/>
        <v>0.3431522066576308</v>
      </c>
      <c r="F53" s="14">
        <f t="shared" si="1"/>
        <v>0.3431522066576308</v>
      </c>
      <c r="G53" s="5">
        <f t="shared" si="2"/>
        <v>1</v>
      </c>
      <c r="H53" s="24">
        <v>0.32673213410538898</v>
      </c>
      <c r="I53" s="14">
        <f t="shared" si="3"/>
        <v>4.7336839901544116E-2</v>
      </c>
      <c r="J53" s="5">
        <f t="shared" si="4"/>
        <v>2</v>
      </c>
      <c r="K53" s="19">
        <f t="shared" si="5"/>
        <v>1.624374106841385E-2</v>
      </c>
      <c r="L53" s="5">
        <f t="shared" si="6"/>
        <v>1</v>
      </c>
      <c r="M53" s="9">
        <f t="shared" si="7"/>
        <v>1</v>
      </c>
      <c r="N53" s="9">
        <f t="shared" si="8"/>
        <v>1.624374106841385E-2</v>
      </c>
    </row>
    <row r="54" spans="1:21" x14ac:dyDescent="0.25">
      <c r="A54" s="5">
        <v>95</v>
      </c>
      <c r="B54" s="5" t="s">
        <v>95</v>
      </c>
      <c r="C54" s="24">
        <v>2.8929390034937801</v>
      </c>
      <c r="D54" s="24">
        <v>1.2477861857993902</v>
      </c>
      <c r="E54" s="14">
        <f t="shared" si="0"/>
        <v>1.3184573097677212</v>
      </c>
      <c r="F54" s="14">
        <f t="shared" si="1"/>
        <v>1.3184573097677212</v>
      </c>
      <c r="G54" s="5">
        <f t="shared" si="2"/>
        <v>12</v>
      </c>
      <c r="H54" s="24">
        <v>2.0290620871862597</v>
      </c>
      <c r="I54" s="14">
        <f>H54/MAX($H$24:$H$56)</f>
        <v>0.29396982159228863</v>
      </c>
      <c r="J54" s="5">
        <f t="shared" si="4"/>
        <v>21</v>
      </c>
      <c r="K54" s="19">
        <f t="shared" si="5"/>
        <v>0.38758666012946585</v>
      </c>
      <c r="L54" s="5">
        <f t="shared" si="6"/>
        <v>15</v>
      </c>
      <c r="M54" s="9">
        <f t="shared" si="7"/>
        <v>1</v>
      </c>
      <c r="N54" s="9">
        <f t="shared" si="8"/>
        <v>0.38758666012946585</v>
      </c>
    </row>
    <row r="55" spans="1:21" x14ac:dyDescent="0.25">
      <c r="A55" s="5">
        <v>97</v>
      </c>
      <c r="B55" s="5" t="s">
        <v>96</v>
      </c>
      <c r="C55" s="24">
        <v>1.93059066881177</v>
      </c>
      <c r="D55" s="24">
        <v>0.58764271323035611</v>
      </c>
      <c r="E55" s="14">
        <f t="shared" si="0"/>
        <v>2.2853137209836856</v>
      </c>
      <c r="F55" s="14">
        <f t="shared" si="1"/>
        <v>2.2853137209836856</v>
      </c>
      <c r="G55" s="5">
        <f t="shared" si="2"/>
        <v>33</v>
      </c>
      <c r="H55" s="24">
        <v>1.2286359946466601</v>
      </c>
      <c r="I55" s="14">
        <f t="shared" si="3"/>
        <v>0.17800436291676064</v>
      </c>
      <c r="J55" s="5">
        <f t="shared" si="4"/>
        <v>9</v>
      </c>
      <c r="K55" s="19">
        <f t="shared" si="5"/>
        <v>0.40679581296863265</v>
      </c>
      <c r="L55" s="5">
        <f t="shared" si="6"/>
        <v>17</v>
      </c>
      <c r="M55" s="9">
        <f t="shared" si="7"/>
        <v>1</v>
      </c>
      <c r="N55" s="9">
        <f t="shared" si="8"/>
        <v>0.40679581296863265</v>
      </c>
    </row>
    <row r="56" spans="1:21" x14ac:dyDescent="0.25">
      <c r="A56" s="5">
        <v>99</v>
      </c>
      <c r="B56" s="5" t="s">
        <v>97</v>
      </c>
      <c r="C56" s="24">
        <v>0.38159994449455403</v>
      </c>
      <c r="D56" s="24">
        <v>0.12640227524095402</v>
      </c>
      <c r="E56" s="14">
        <f t="shared" si="0"/>
        <v>2.0189325608825479</v>
      </c>
      <c r="F56" s="14">
        <f t="shared" si="1"/>
        <v>2.0189325608825479</v>
      </c>
      <c r="G56" s="5">
        <f t="shared" si="2"/>
        <v>30</v>
      </c>
      <c r="H56" s="24">
        <v>0.24805278563278302</v>
      </c>
      <c r="I56" s="14">
        <f t="shared" si="3"/>
        <v>3.5937802789987115E-2</v>
      </c>
      <c r="J56" s="5">
        <f t="shared" si="4"/>
        <v>1</v>
      </c>
      <c r="K56" s="19">
        <f>I56*F56</f>
        <v>7.2556000219280659E-2</v>
      </c>
      <c r="L56" s="5">
        <f>RANK(K56,$K$24:$K$56,1)</f>
        <v>2</v>
      </c>
      <c r="M56" s="9">
        <f t="shared" si="7"/>
        <v>1</v>
      </c>
      <c r="N56" s="9">
        <f t="shared" si="8"/>
        <v>7.2556000219280659E-2</v>
      </c>
    </row>
    <row r="57" spans="1:21"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row>
    <row r="58" spans="1:21" customFormat="1" ht="13.15" customHeight="1" x14ac:dyDescent="0.25">
      <c r="A58" s="37" t="s">
        <v>99</v>
      </c>
      <c r="B58" s="37"/>
      <c r="C58" s="22">
        <f>AVERAGE(C24:C56)</f>
        <v>2.9250903875106955</v>
      </c>
      <c r="D58" s="22">
        <f>AVERAGE(D24:D56)</f>
        <v>1.2104442007969887</v>
      </c>
      <c r="E58" s="22">
        <f>AVERAGE(E24:E56)</f>
        <v>1.5261373298505267</v>
      </c>
      <c r="F58" s="22">
        <f>AVERAGE(F24:F56)</f>
        <v>1.5261373298505267</v>
      </c>
      <c r="G58" s="20" t="s">
        <v>100</v>
      </c>
      <c r="H58" s="22">
        <f>AVERAGE(H24:H56)</f>
        <v>2.0812996624394424</v>
      </c>
      <c r="I58" s="22">
        <f>AVERAGE(I24:I56)</f>
        <v>0.30153798363847167</v>
      </c>
      <c r="J58" s="20" t="s">
        <v>100</v>
      </c>
      <c r="K58" s="22">
        <f>AVERAGE(K24:K56)</f>
        <v>0.43622983291011203</v>
      </c>
      <c r="L58" s="20" t="s">
        <v>100</v>
      </c>
      <c r="M58" s="9"/>
      <c r="N58" s="9"/>
      <c r="O58" s="9"/>
      <c r="P58" s="9"/>
      <c r="Q58" s="9"/>
      <c r="R58" s="9"/>
      <c r="S58" s="9"/>
      <c r="T58" s="9"/>
      <c r="U58" s="9"/>
    </row>
    <row r="59" spans="1:21" customFormat="1" ht="13.15" customHeight="1" x14ac:dyDescent="0.25">
      <c r="A59" s="37" t="s">
        <v>101</v>
      </c>
      <c r="B59" s="37"/>
      <c r="C59" s="22">
        <f>_xlfn.STDEV.S(C24:C56)</f>
        <v>1.864171838703647</v>
      </c>
      <c r="D59" s="22">
        <f>_xlfn.STDEV.S(D24:D56)</f>
        <v>0.88323218415411697</v>
      </c>
      <c r="E59" s="22">
        <f>_xlfn.STDEV.S(E24:E56)</f>
        <v>0.41296580121528492</v>
      </c>
      <c r="F59" s="22">
        <f>_xlfn.STDEV.S(F24:F56)</f>
        <v>0.41296580121528492</v>
      </c>
      <c r="G59" s="20" t="s">
        <v>100</v>
      </c>
      <c r="H59" s="22">
        <f>_xlfn.STDEV.S(H24:H56)</f>
        <v>1.390607098252183</v>
      </c>
      <c r="I59" s="22">
        <f>_xlfn.STDEV.S(I24:I56)</f>
        <v>0.20147068104015023</v>
      </c>
      <c r="J59" s="20" t="s">
        <v>100</v>
      </c>
      <c r="K59" s="22">
        <f>_xlfn.STDEV.S(K24:K56)</f>
        <v>0.23743656094576227</v>
      </c>
      <c r="L59" s="20" t="s">
        <v>100</v>
      </c>
      <c r="M59" s="9"/>
      <c r="N59" s="9"/>
      <c r="O59" s="9"/>
      <c r="P59" s="9"/>
      <c r="Q59" s="9"/>
      <c r="R59" s="9"/>
      <c r="S59" s="9"/>
      <c r="T59" s="9"/>
      <c r="U59" s="9"/>
    </row>
    <row r="60" spans="1:21" customFormat="1" ht="13.15" customHeight="1" x14ac:dyDescent="0.25">
      <c r="A60" s="37" t="s">
        <v>102</v>
      </c>
      <c r="B60" s="37"/>
      <c r="C60" s="22">
        <f>_xlfn.VAR.S(C24:C56)</f>
        <v>3.4751366442157359</v>
      </c>
      <c r="D60" s="22">
        <f>_xlfn.VAR.S(D24:D56)</f>
        <v>0.78009909112565201</v>
      </c>
      <c r="E60" s="22">
        <f>_xlfn.VAR.S(E24:E56)</f>
        <v>0.17054075297338223</v>
      </c>
      <c r="F60" s="22">
        <f>_xlfn.VAR.S(F24:F56)</f>
        <v>0.17054075297338223</v>
      </c>
      <c r="G60" s="20" t="s">
        <v>100</v>
      </c>
      <c r="H60" s="22">
        <f>_xlfn.VAR.S(H24:H56)</f>
        <v>1.9337881017093563</v>
      </c>
      <c r="I60" s="22">
        <f>_xlfn.VAR.S(I24:I56)</f>
        <v>4.0590435318781953E-2</v>
      </c>
      <c r="J60" s="20" t="s">
        <v>100</v>
      </c>
      <c r="K60" s="22">
        <f>_xlfn.VAR.S(K24:K56)</f>
        <v>5.6376120473750679E-2</v>
      </c>
      <c r="L60" s="20" t="s">
        <v>100</v>
      </c>
      <c r="M60" s="9"/>
      <c r="N60" s="9"/>
      <c r="O60" s="9"/>
      <c r="P60" s="9"/>
      <c r="Q60" s="9"/>
      <c r="R60" s="9"/>
      <c r="S60" s="9"/>
      <c r="T60" s="9"/>
      <c r="U60" s="9"/>
    </row>
    <row r="61" spans="1:21" customFormat="1" ht="13.15" customHeight="1" x14ac:dyDescent="0.25">
      <c r="A61" s="37" t="s">
        <v>103</v>
      </c>
      <c r="B61" s="37"/>
      <c r="C61" s="22">
        <f>MAX(C24:C56)</f>
        <v>9.2101543824048591</v>
      </c>
      <c r="D61" s="22">
        <f>MAX(D24:D56)</f>
        <v>4.4363726553030496</v>
      </c>
      <c r="E61" s="22">
        <f>MAX(E24:E56)</f>
        <v>2.2853137209836856</v>
      </c>
      <c r="F61" s="22">
        <f>MAX(F24:F56)</f>
        <v>2.2853137209836856</v>
      </c>
      <c r="G61" s="20" t="s">
        <v>100</v>
      </c>
      <c r="H61" s="22">
        <f>MAX(H24:H56)</f>
        <v>6.90228022793577</v>
      </c>
      <c r="I61" s="22">
        <f>MAX(I24:I56)</f>
        <v>1</v>
      </c>
      <c r="J61" s="20" t="s">
        <v>100</v>
      </c>
      <c r="K61" s="22">
        <f>MAX(K24:K56)</f>
        <v>1.0760551689442579</v>
      </c>
      <c r="L61" s="20" t="s">
        <v>100</v>
      </c>
      <c r="M61" s="9"/>
      <c r="N61" s="9"/>
      <c r="O61" s="9"/>
      <c r="P61" s="9"/>
      <c r="Q61" s="9"/>
      <c r="R61" s="9"/>
      <c r="S61" s="9"/>
      <c r="T61" s="9"/>
      <c r="U61" s="9"/>
    </row>
    <row r="62" spans="1:21" customFormat="1" ht="13.15" customHeight="1" x14ac:dyDescent="0.25">
      <c r="A62" s="37" t="s">
        <v>104</v>
      </c>
      <c r="B62" s="37"/>
      <c r="C62" s="22">
        <f>MIN(C24:C56)</f>
        <v>0.37656273535171003</v>
      </c>
      <c r="D62" s="22">
        <f>MIN(D24:D56)</f>
        <v>0.12640227524095402</v>
      </c>
      <c r="E62" s="22">
        <f>MIN(E24:E56)</f>
        <v>0.3431522066576308</v>
      </c>
      <c r="F62" s="22">
        <f>MIN(F24:F56)</f>
        <v>0.3431522066576308</v>
      </c>
      <c r="G62" s="20" t="s">
        <v>100</v>
      </c>
      <c r="H62" s="22">
        <f>MIN(H24:H56)</f>
        <v>0.24805278563278302</v>
      </c>
      <c r="I62" s="22">
        <f>MIN(I24:I56)</f>
        <v>3.5937802789987115E-2</v>
      </c>
      <c r="J62" s="20" t="s">
        <v>100</v>
      </c>
      <c r="K62" s="22">
        <f>MIN(K24:K56)</f>
        <v>1.624374106841385E-2</v>
      </c>
      <c r="L62" s="20" t="s">
        <v>100</v>
      </c>
      <c r="M62" s="9"/>
      <c r="N62" s="9"/>
      <c r="O62" s="9"/>
      <c r="P62" s="9"/>
      <c r="Q62" s="9"/>
      <c r="R62" s="9"/>
      <c r="S62" s="9"/>
      <c r="T62" s="9"/>
      <c r="U62" s="9"/>
    </row>
    <row r="63" spans="1:21" ht="18.75" x14ac:dyDescent="0.25">
      <c r="A63" s="26" t="s">
        <v>105</v>
      </c>
      <c r="B63" s="26"/>
      <c r="C63" s="26"/>
      <c r="D63" s="26"/>
      <c r="E63" s="26"/>
      <c r="F63" s="26"/>
      <c r="G63" s="26"/>
      <c r="H63" s="26"/>
      <c r="I63" s="26"/>
      <c r="J63" s="26"/>
      <c r="K63" s="26"/>
      <c r="L63" s="26"/>
    </row>
    <row r="64" spans="1:21" ht="43.9" customHeight="1" x14ac:dyDescent="0.25">
      <c r="A64" s="30"/>
      <c r="B64" s="30"/>
      <c r="C64" s="30"/>
      <c r="D64" s="30"/>
      <c r="E64" s="30"/>
      <c r="F64" s="30"/>
      <c r="G64" s="30"/>
      <c r="H64" s="30"/>
      <c r="I64" s="30"/>
      <c r="J64" s="30"/>
      <c r="K64" s="30"/>
      <c r="L64" s="30"/>
    </row>
  </sheetData>
  <mergeCells count="20">
    <mergeCell ref="A59:B59"/>
    <mergeCell ref="A60:B60"/>
    <mergeCell ref="A61:B61"/>
    <mergeCell ref="A62:B62"/>
    <mergeCell ref="A14:L14"/>
    <mergeCell ref="A64:L64"/>
    <mergeCell ref="A63:L63"/>
    <mergeCell ref="B15:F15"/>
    <mergeCell ref="B21:D21"/>
    <mergeCell ref="K21:L21"/>
    <mergeCell ref="A22:L22"/>
    <mergeCell ref="B20:L20"/>
    <mergeCell ref="B19:L19"/>
    <mergeCell ref="B18:L18"/>
    <mergeCell ref="B17:L17"/>
    <mergeCell ref="B16:L16"/>
    <mergeCell ref="H15:L15"/>
    <mergeCell ref="F21:I21"/>
    <mergeCell ref="A57:L57"/>
    <mergeCell ref="A58:B58"/>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6DB97-65D7-4545-9D02-61802F9E5F1B}">
  <sheetPr>
    <tabColor rgb="FF00B050"/>
  </sheetPr>
  <dimension ref="A1:Y64"/>
  <sheetViews>
    <sheetView zoomScale="80" zoomScaleNormal="80" workbookViewId="0"/>
  </sheetViews>
  <sheetFormatPr baseColWidth="10" defaultColWidth="10.625" defaultRowHeight="15" x14ac:dyDescent="0.25"/>
  <cols>
    <col min="1" max="1" width="15.375" style="8" customWidth="1"/>
    <col min="2" max="2" width="15.12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24</v>
      </c>
      <c r="I15" s="25"/>
      <c r="J15" s="25"/>
      <c r="K15" s="25"/>
      <c r="L15" s="25"/>
    </row>
    <row r="16" spans="1:12" s="4" customFormat="1" ht="43.9" customHeight="1" x14ac:dyDescent="0.25">
      <c r="A16" s="3" t="s">
        <v>5</v>
      </c>
      <c r="B16" s="25" t="s">
        <v>28</v>
      </c>
      <c r="C16" s="25"/>
      <c r="D16" s="25"/>
      <c r="E16" s="25"/>
      <c r="F16" s="25"/>
      <c r="G16" s="25"/>
      <c r="H16" s="25"/>
      <c r="I16" s="25"/>
      <c r="J16" s="25"/>
      <c r="K16" s="25"/>
      <c r="L16" s="25"/>
    </row>
    <row r="17" spans="1:14" s="4" customFormat="1" ht="43.9" customHeight="1" x14ac:dyDescent="0.25">
      <c r="A17" s="3" t="s">
        <v>41</v>
      </c>
      <c r="B17" s="25" t="s">
        <v>120</v>
      </c>
      <c r="C17" s="25"/>
      <c r="D17" s="25"/>
      <c r="E17" s="25"/>
      <c r="F17" s="25"/>
      <c r="G17" s="25"/>
      <c r="H17" s="25"/>
      <c r="I17" s="25"/>
      <c r="J17" s="25"/>
      <c r="K17" s="25"/>
      <c r="L17" s="25"/>
    </row>
    <row r="18" spans="1:14" s="4" customFormat="1" ht="43.9" customHeight="1" x14ac:dyDescent="0.25">
      <c r="A18" s="3" t="s">
        <v>43</v>
      </c>
      <c r="B18" s="25" t="s">
        <v>121</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31" t="s">
        <v>161</v>
      </c>
      <c r="C20" s="31"/>
      <c r="D20" s="31"/>
      <c r="E20" s="31"/>
      <c r="F20" s="31"/>
      <c r="G20" s="31"/>
      <c r="H20" s="31"/>
      <c r="I20" s="31"/>
      <c r="J20" s="31"/>
      <c r="K20" s="31"/>
      <c r="L20" s="31"/>
    </row>
    <row r="21" spans="1:14" s="11" customFormat="1" ht="43.9" customHeight="1" x14ac:dyDescent="0.25">
      <c r="A21" s="10" t="s">
        <v>47</v>
      </c>
      <c r="B21" s="25" t="s">
        <v>118</v>
      </c>
      <c r="C21" s="25"/>
      <c r="D21" s="25"/>
      <c r="E21" s="21" t="s">
        <v>49</v>
      </c>
      <c r="F21" s="32"/>
      <c r="G21" s="33"/>
      <c r="H21" s="33"/>
      <c r="I21" s="34"/>
      <c r="J21" s="10" t="s">
        <v>51</v>
      </c>
      <c r="K21" s="35" t="s">
        <v>14</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1.1372933284467708E-2</v>
      </c>
      <c r="D24" s="19">
        <v>7.158347768357917E-3</v>
      </c>
      <c r="E24" s="14">
        <f>(C24-D24)/D24</f>
        <v>0.5887651246478337</v>
      </c>
      <c r="F24" s="14">
        <f>ABS(E24)</f>
        <v>0.5887651246478337</v>
      </c>
      <c r="G24" s="5">
        <f>RANK(F24,$F$24:$F$56,1)</f>
        <v>26</v>
      </c>
      <c r="H24" s="19">
        <v>9.3387504666428787E-3</v>
      </c>
      <c r="I24" s="14">
        <f>MIN($H$24:$H$56)/H24</f>
        <v>0.41436201445721604</v>
      </c>
      <c r="J24" s="5">
        <f>RANK(I24,$I$24:$I$56,1)</f>
        <v>25</v>
      </c>
      <c r="K24" s="19">
        <f>I24*F24</f>
        <v>0.24396190309123028</v>
      </c>
      <c r="L24" s="5">
        <f>RANK(K24,$K$24:$K$56,1)</f>
        <v>25</v>
      </c>
      <c r="M24" s="9">
        <f>IF(E24&gt;0,1,-1)</f>
        <v>1</v>
      </c>
      <c r="N24" s="9">
        <f>K24*M24</f>
        <v>0.24396190309123028</v>
      </c>
    </row>
    <row r="25" spans="1:14" x14ac:dyDescent="0.25">
      <c r="A25" s="5">
        <v>8</v>
      </c>
      <c r="B25" s="5" t="s">
        <v>66</v>
      </c>
      <c r="C25" s="19">
        <v>2.03794117274507E-2</v>
      </c>
      <c r="D25" s="19">
        <v>1.6608120444695239E-2</v>
      </c>
      <c r="E25" s="14">
        <f t="shared" ref="E25:E56" si="0">(C25-D25)/D25</f>
        <v>0.22707514045998145</v>
      </c>
      <c r="F25" s="14">
        <f t="shared" ref="F25:F56" si="1">ABS(E25)</f>
        <v>0.22707514045998145</v>
      </c>
      <c r="G25" s="5">
        <f t="shared" ref="G25:G56" si="2">RANK(F25,$F$24:$F$56,1)</f>
        <v>6</v>
      </c>
      <c r="H25" s="19">
        <v>1.8539379695116105E-2</v>
      </c>
      <c r="I25" s="14">
        <f t="shared" ref="I25:I56" si="3">MIN($H$24:$H$56)/H25</f>
        <v>0.20872453768724519</v>
      </c>
      <c r="J25" s="5">
        <f t="shared" ref="J25:J56" si="4">RANK(I25,$I$24:$I$56,1)</f>
        <v>4</v>
      </c>
      <c r="K25" s="19">
        <f t="shared" ref="K25:K56" si="5">I25*F25</f>
        <v>4.7396153712775897E-2</v>
      </c>
      <c r="L25" s="5">
        <f t="shared" ref="L25:L56" si="6">RANK(K25,$K$24:$K$56,1)</f>
        <v>2</v>
      </c>
      <c r="M25" s="9">
        <f t="shared" ref="M25:M56" si="7">IF(E25&gt;0,1,-1)</f>
        <v>1</v>
      </c>
      <c r="N25" s="9">
        <f t="shared" ref="N25:N56" si="8">K25*M25</f>
        <v>4.7396153712775897E-2</v>
      </c>
    </row>
    <row r="26" spans="1:14" x14ac:dyDescent="0.25">
      <c r="A26" s="5">
        <v>11</v>
      </c>
      <c r="B26" s="5" t="s">
        <v>119</v>
      </c>
      <c r="C26" s="19">
        <v>1.9625921316937901E-2</v>
      </c>
      <c r="D26" s="19">
        <v>1.3013026819110386E-2</v>
      </c>
      <c r="E26" s="14">
        <f t="shared" si="0"/>
        <v>0.5081749688024999</v>
      </c>
      <c r="F26" s="14">
        <f t="shared" si="1"/>
        <v>0.5081749688024999</v>
      </c>
      <c r="G26" s="5">
        <f t="shared" si="2"/>
        <v>20</v>
      </c>
      <c r="H26" s="19">
        <v>1.6459265702024408E-2</v>
      </c>
      <c r="I26" s="14">
        <f t="shared" si="3"/>
        <v>0.23510304322965422</v>
      </c>
      <c r="J26" s="5">
        <f t="shared" si="4"/>
        <v>8</v>
      </c>
      <c r="K26" s="19">
        <f t="shared" si="5"/>
        <v>0.11947348165860232</v>
      </c>
      <c r="L26" s="5">
        <f t="shared" si="6"/>
        <v>14</v>
      </c>
      <c r="M26" s="9">
        <f t="shared" si="7"/>
        <v>1</v>
      </c>
      <c r="N26" s="9">
        <f t="shared" si="8"/>
        <v>0.11947348165860232</v>
      </c>
    </row>
    <row r="27" spans="1:14" x14ac:dyDescent="0.25">
      <c r="A27" s="5">
        <v>13</v>
      </c>
      <c r="B27" s="5" t="s">
        <v>68</v>
      </c>
      <c r="C27" s="19">
        <v>1.6364937573137332E-2</v>
      </c>
      <c r="D27" s="19">
        <v>1.3535706885303457E-2</v>
      </c>
      <c r="E27" s="14">
        <f t="shared" si="0"/>
        <v>0.20901979570093554</v>
      </c>
      <c r="F27" s="14">
        <f t="shared" si="1"/>
        <v>0.20901979570093554</v>
      </c>
      <c r="G27" s="5">
        <f t="shared" si="2"/>
        <v>5</v>
      </c>
      <c r="H27" s="19">
        <v>1.4961044978771399E-2</v>
      </c>
      <c r="I27" s="14">
        <f t="shared" si="3"/>
        <v>0.25864660265122624</v>
      </c>
      <c r="J27" s="5">
        <f t="shared" si="4"/>
        <v>10</v>
      </c>
      <c r="K27" s="19">
        <f t="shared" si="5"/>
        <v>5.4062260044900362E-2</v>
      </c>
      <c r="L27" s="5">
        <f t="shared" si="6"/>
        <v>4</v>
      </c>
      <c r="M27" s="9">
        <f t="shared" si="7"/>
        <v>1</v>
      </c>
      <c r="N27" s="9">
        <f t="shared" si="8"/>
        <v>5.4062260044900362E-2</v>
      </c>
    </row>
    <row r="28" spans="1:14" x14ac:dyDescent="0.25">
      <c r="A28" s="5">
        <v>15</v>
      </c>
      <c r="B28" s="5" t="s">
        <v>69</v>
      </c>
      <c r="C28" s="19">
        <v>2.0267231521347056E-2</v>
      </c>
      <c r="D28" s="19">
        <v>1.2843703633551157E-2</v>
      </c>
      <c r="E28" s="14">
        <f t="shared" si="0"/>
        <v>0.57798965933811153</v>
      </c>
      <c r="F28" s="14">
        <f t="shared" si="1"/>
        <v>0.57798965933811153</v>
      </c>
      <c r="G28" s="5">
        <f t="shared" si="2"/>
        <v>25</v>
      </c>
      <c r="H28" s="19">
        <v>1.6607329761446188E-2</v>
      </c>
      <c r="I28" s="14">
        <f t="shared" si="3"/>
        <v>0.23300696207374144</v>
      </c>
      <c r="J28" s="5">
        <f t="shared" si="4"/>
        <v>7</v>
      </c>
      <c r="K28" s="19">
        <f t="shared" si="5"/>
        <v>0.1346756146324101</v>
      </c>
      <c r="L28" s="5">
        <f t="shared" si="6"/>
        <v>17</v>
      </c>
      <c r="M28" s="9">
        <f t="shared" si="7"/>
        <v>1</v>
      </c>
      <c r="N28" s="9">
        <f t="shared" si="8"/>
        <v>0.1346756146324101</v>
      </c>
    </row>
    <row r="29" spans="1:14" x14ac:dyDescent="0.25">
      <c r="A29" s="5">
        <v>17</v>
      </c>
      <c r="B29" s="5" t="s">
        <v>70</v>
      </c>
      <c r="C29" s="19">
        <v>2.6438010232256882E-2</v>
      </c>
      <c r="D29" s="19">
        <v>1.7439464915052865E-2</v>
      </c>
      <c r="E29" s="14">
        <f t="shared" si="0"/>
        <v>0.51598746641801652</v>
      </c>
      <c r="F29" s="14">
        <f t="shared" si="1"/>
        <v>0.51598746641801652</v>
      </c>
      <c r="G29" s="5">
        <f t="shared" si="2"/>
        <v>22</v>
      </c>
      <c r="H29" s="19">
        <v>2.2087683520104897E-2</v>
      </c>
      <c r="I29" s="14">
        <f t="shared" si="3"/>
        <v>0.17519372062485222</v>
      </c>
      <c r="J29" s="5">
        <f t="shared" si="4"/>
        <v>2</v>
      </c>
      <c r="K29" s="19">
        <f t="shared" si="5"/>
        <v>9.0397764037563305E-2</v>
      </c>
      <c r="L29" s="5">
        <f t="shared" si="6"/>
        <v>9</v>
      </c>
      <c r="M29" s="9">
        <f t="shared" si="7"/>
        <v>1</v>
      </c>
      <c r="N29" s="9">
        <f t="shared" si="8"/>
        <v>9.0397764037563305E-2</v>
      </c>
    </row>
    <row r="30" spans="1:14" x14ac:dyDescent="0.25">
      <c r="A30" s="5">
        <v>18</v>
      </c>
      <c r="B30" s="5" t="s">
        <v>71</v>
      </c>
      <c r="C30" s="19">
        <v>1.6272669940948267E-2</v>
      </c>
      <c r="D30" s="19">
        <v>9.0028189694525366E-3</v>
      </c>
      <c r="E30" s="14">
        <f t="shared" si="0"/>
        <v>0.8075082922541329</v>
      </c>
      <c r="F30" s="14">
        <f t="shared" si="1"/>
        <v>0.8075082922541329</v>
      </c>
      <c r="G30" s="5">
        <f t="shared" si="2"/>
        <v>29</v>
      </c>
      <c r="H30" s="19">
        <v>1.2610331510181438E-2</v>
      </c>
      <c r="I30" s="14">
        <f t="shared" si="3"/>
        <v>0.30686135830347677</v>
      </c>
      <c r="J30" s="5">
        <f t="shared" si="4"/>
        <v>15</v>
      </c>
      <c r="K30" s="19">
        <f t="shared" si="5"/>
        <v>0.24779309140242411</v>
      </c>
      <c r="L30" s="5">
        <f t="shared" si="6"/>
        <v>26</v>
      </c>
      <c r="M30" s="9">
        <f t="shared" si="7"/>
        <v>1</v>
      </c>
      <c r="N30" s="9">
        <f t="shared" si="8"/>
        <v>0.24779309140242411</v>
      </c>
    </row>
    <row r="31" spans="1:14" x14ac:dyDescent="0.25">
      <c r="A31" s="5">
        <v>19</v>
      </c>
      <c r="B31" s="5" t="s">
        <v>72</v>
      </c>
      <c r="C31" s="19">
        <v>1.1740957667146735E-2</v>
      </c>
      <c r="D31" s="19">
        <v>7.113442133848796E-3</v>
      </c>
      <c r="E31" s="14">
        <f t="shared" si="0"/>
        <v>0.6505311277192013</v>
      </c>
      <c r="F31" s="14">
        <f t="shared" si="1"/>
        <v>0.6505311277192013</v>
      </c>
      <c r="G31" s="5">
        <f t="shared" si="2"/>
        <v>28</v>
      </c>
      <c r="H31" s="19">
        <v>9.4545714072531324E-3</v>
      </c>
      <c r="I31" s="14">
        <f t="shared" si="3"/>
        <v>0.40928597280494433</v>
      </c>
      <c r="J31" s="5">
        <f t="shared" si="4"/>
        <v>24</v>
      </c>
      <c r="K31" s="19">
        <f t="shared" si="5"/>
        <v>0.26625326544845079</v>
      </c>
      <c r="L31" s="5">
        <f t="shared" si="6"/>
        <v>27</v>
      </c>
      <c r="M31" s="9">
        <f t="shared" si="7"/>
        <v>1</v>
      </c>
      <c r="N31" s="9">
        <f t="shared" si="8"/>
        <v>0.26625326544845079</v>
      </c>
    </row>
    <row r="32" spans="1:14" x14ac:dyDescent="0.25">
      <c r="A32" s="5">
        <v>20</v>
      </c>
      <c r="B32" s="5" t="s">
        <v>73</v>
      </c>
      <c r="C32" s="19">
        <v>1.2353087024710576E-2</v>
      </c>
      <c r="D32" s="19">
        <v>1.0725772263093007E-2</v>
      </c>
      <c r="E32" s="14">
        <f t="shared" si="0"/>
        <v>0.15172005536767733</v>
      </c>
      <c r="F32" s="14">
        <f t="shared" si="1"/>
        <v>0.15172005536767733</v>
      </c>
      <c r="G32" s="5">
        <f t="shared" si="2"/>
        <v>2</v>
      </c>
      <c r="H32" s="19">
        <v>1.1547908998326369E-2</v>
      </c>
      <c r="I32" s="14">
        <f t="shared" si="3"/>
        <v>0.33509299877858684</v>
      </c>
      <c r="J32" s="5">
        <f t="shared" si="4"/>
        <v>16</v>
      </c>
      <c r="K32" s="19">
        <f t="shared" si="5"/>
        <v>5.0840328328008222E-2</v>
      </c>
      <c r="L32" s="5">
        <f t="shared" si="6"/>
        <v>3</v>
      </c>
      <c r="M32" s="9">
        <f t="shared" si="7"/>
        <v>1</v>
      </c>
      <c r="N32" s="9">
        <f t="shared" si="8"/>
        <v>5.0840328328008222E-2</v>
      </c>
    </row>
    <row r="33" spans="1:14" x14ac:dyDescent="0.25">
      <c r="A33" s="5">
        <v>23</v>
      </c>
      <c r="B33" s="5" t="s">
        <v>74</v>
      </c>
      <c r="C33" s="19">
        <v>1.1861332183860686E-2</v>
      </c>
      <c r="D33" s="19">
        <v>8.3799121503916902E-3</v>
      </c>
      <c r="E33" s="14">
        <f t="shared" si="0"/>
        <v>0.41544827332184725</v>
      </c>
      <c r="F33" s="14">
        <f t="shared" si="1"/>
        <v>0.41544827332184725</v>
      </c>
      <c r="G33" s="5">
        <f t="shared" si="2"/>
        <v>13</v>
      </c>
      <c r="H33" s="19">
        <v>1.013063891349057E-2</v>
      </c>
      <c r="I33" s="14">
        <f t="shared" si="3"/>
        <v>0.38197230094919138</v>
      </c>
      <c r="J33" s="5">
        <f t="shared" si="4"/>
        <v>21</v>
      </c>
      <c r="K33" s="19">
        <f t="shared" si="5"/>
        <v>0.15868973288611454</v>
      </c>
      <c r="L33" s="5">
        <f t="shared" si="6"/>
        <v>21</v>
      </c>
      <c r="M33" s="9">
        <f t="shared" si="7"/>
        <v>1</v>
      </c>
      <c r="N33" s="9">
        <f t="shared" si="8"/>
        <v>0.15868973288611454</v>
      </c>
    </row>
    <row r="34" spans="1:14" x14ac:dyDescent="0.25">
      <c r="A34" s="5">
        <v>25</v>
      </c>
      <c r="B34" s="5" t="s">
        <v>75</v>
      </c>
      <c r="C34" s="19">
        <v>1.2193201036519795E-2</v>
      </c>
      <c r="D34" s="19">
        <v>7.7404036310634427E-3</v>
      </c>
      <c r="E34" s="14">
        <f t="shared" si="0"/>
        <v>0.57526682298408627</v>
      </c>
      <c r="F34" s="14">
        <f t="shared" si="1"/>
        <v>0.57526682298408627</v>
      </c>
      <c r="G34" s="5">
        <f t="shared" si="2"/>
        <v>24</v>
      </c>
      <c r="H34" s="19">
        <v>9.9953908026570813E-3</v>
      </c>
      <c r="I34" s="14">
        <f t="shared" si="3"/>
        <v>0.38714078641554917</v>
      </c>
      <c r="J34" s="5">
        <f t="shared" si="4"/>
        <v>22</v>
      </c>
      <c r="K34" s="19">
        <f t="shared" si="5"/>
        <v>0.22270925024883367</v>
      </c>
      <c r="L34" s="5">
        <f t="shared" si="6"/>
        <v>23</v>
      </c>
      <c r="M34" s="9">
        <f t="shared" si="7"/>
        <v>1</v>
      </c>
      <c r="N34" s="9">
        <f t="shared" si="8"/>
        <v>0.22270925024883367</v>
      </c>
    </row>
    <row r="35" spans="1:14" x14ac:dyDescent="0.25">
      <c r="A35" s="5">
        <v>27</v>
      </c>
      <c r="B35" s="5" t="s">
        <v>76</v>
      </c>
      <c r="C35" s="19">
        <v>1.3934692112234416E-2</v>
      </c>
      <c r="D35" s="19">
        <v>6.5079755621705723E-3</v>
      </c>
      <c r="E35" s="14">
        <f t="shared" si="0"/>
        <v>1.1411715485278879</v>
      </c>
      <c r="F35" s="14">
        <f t="shared" si="1"/>
        <v>1.1411715485278879</v>
      </c>
      <c r="G35" s="5">
        <f t="shared" si="2"/>
        <v>32</v>
      </c>
      <c r="H35" s="19">
        <v>1.0268236727166346E-2</v>
      </c>
      <c r="I35" s="14">
        <f t="shared" si="3"/>
        <v>0.37685374409353756</v>
      </c>
      <c r="J35" s="5">
        <f t="shared" si="4"/>
        <v>20</v>
      </c>
      <c r="K35" s="19">
        <f t="shared" si="5"/>
        <v>0.43005477071575465</v>
      </c>
      <c r="L35" s="5">
        <f t="shared" si="6"/>
        <v>30</v>
      </c>
      <c r="M35" s="9">
        <f t="shared" si="7"/>
        <v>1</v>
      </c>
      <c r="N35" s="9">
        <f t="shared" si="8"/>
        <v>0.43005477071575465</v>
      </c>
    </row>
    <row r="36" spans="1:14" x14ac:dyDescent="0.25">
      <c r="A36" s="5">
        <v>41</v>
      </c>
      <c r="B36" s="5" t="s">
        <v>77</v>
      </c>
      <c r="C36" s="19">
        <v>1.2592077214084117E-2</v>
      </c>
      <c r="D36" s="19">
        <v>9.0562078510143373E-3</v>
      </c>
      <c r="E36" s="14">
        <f t="shared" si="0"/>
        <v>0.39043597731403062</v>
      </c>
      <c r="F36" s="14">
        <f t="shared" si="1"/>
        <v>0.39043597731403062</v>
      </c>
      <c r="G36" s="5">
        <f t="shared" si="2"/>
        <v>12</v>
      </c>
      <c r="H36" s="19">
        <v>1.0832460971280324E-2</v>
      </c>
      <c r="I36" s="14">
        <f t="shared" si="3"/>
        <v>0.35722477709643169</v>
      </c>
      <c r="J36" s="5">
        <f t="shared" si="4"/>
        <v>18</v>
      </c>
      <c r="K36" s="19">
        <f t="shared" si="5"/>
        <v>0.13947340496643204</v>
      </c>
      <c r="L36" s="5">
        <f t="shared" si="6"/>
        <v>18</v>
      </c>
      <c r="M36" s="9">
        <f t="shared" si="7"/>
        <v>1</v>
      </c>
      <c r="N36" s="9">
        <f t="shared" si="8"/>
        <v>0.13947340496643204</v>
      </c>
    </row>
    <row r="37" spans="1:14" x14ac:dyDescent="0.25">
      <c r="A37" s="5">
        <v>44</v>
      </c>
      <c r="B37" s="5" t="s">
        <v>78</v>
      </c>
      <c r="C37" s="19">
        <v>1.2688703925736716E-2</v>
      </c>
      <c r="D37" s="19">
        <v>9.922272526944189E-3</v>
      </c>
      <c r="E37" s="14">
        <f t="shared" si="0"/>
        <v>0.27881026158878525</v>
      </c>
      <c r="F37" s="14">
        <f t="shared" si="1"/>
        <v>0.27881026158878525</v>
      </c>
      <c r="G37" s="5">
        <f t="shared" si="2"/>
        <v>7</v>
      </c>
      <c r="H37" s="19">
        <v>1.1331001916192861E-2</v>
      </c>
      <c r="I37" s="14">
        <f t="shared" si="3"/>
        <v>0.34150761640428495</v>
      </c>
      <c r="J37" s="5">
        <f t="shared" si="4"/>
        <v>17</v>
      </c>
      <c r="K37" s="19">
        <f t="shared" si="5"/>
        <v>9.5215827864241209E-2</v>
      </c>
      <c r="L37" s="5">
        <f t="shared" si="6"/>
        <v>10</v>
      </c>
      <c r="M37" s="9">
        <f t="shared" si="7"/>
        <v>1</v>
      </c>
      <c r="N37" s="9">
        <f t="shared" si="8"/>
        <v>9.5215827864241209E-2</v>
      </c>
    </row>
    <row r="38" spans="1:14" x14ac:dyDescent="0.25">
      <c r="A38" s="5">
        <v>47</v>
      </c>
      <c r="B38" s="5" t="s">
        <v>79</v>
      </c>
      <c r="C38" s="19">
        <v>8.8851457478037639E-3</v>
      </c>
      <c r="D38" s="19">
        <v>7.3865253513682016E-3</v>
      </c>
      <c r="E38" s="14">
        <f t="shared" si="0"/>
        <v>0.20288570405542219</v>
      </c>
      <c r="F38" s="14">
        <f t="shared" si="1"/>
        <v>0.20288570405542219</v>
      </c>
      <c r="G38" s="5">
        <f t="shared" si="2"/>
        <v>4</v>
      </c>
      <c r="H38" s="19">
        <v>8.1361938706255767E-3</v>
      </c>
      <c r="I38" s="14">
        <f t="shared" si="3"/>
        <v>0.47560610248510232</v>
      </c>
      <c r="J38" s="5">
        <f t="shared" si="4"/>
        <v>29</v>
      </c>
      <c r="K38" s="19">
        <f t="shared" si="5"/>
        <v>9.6493678955745274E-2</v>
      </c>
      <c r="L38" s="5">
        <f t="shared" si="6"/>
        <v>11</v>
      </c>
      <c r="M38" s="9">
        <f t="shared" si="7"/>
        <v>1</v>
      </c>
      <c r="N38" s="9">
        <f t="shared" si="8"/>
        <v>9.6493678955745274E-2</v>
      </c>
    </row>
    <row r="39" spans="1:14" x14ac:dyDescent="0.25">
      <c r="A39" s="5">
        <v>50</v>
      </c>
      <c r="B39" s="5" t="s">
        <v>80</v>
      </c>
      <c r="C39" s="19">
        <v>1.1449064580529182E-2</v>
      </c>
      <c r="D39" s="19">
        <v>8.3149656889428269E-3</v>
      </c>
      <c r="E39" s="14">
        <f t="shared" si="0"/>
        <v>0.37692264873131759</v>
      </c>
      <c r="F39" s="14">
        <f t="shared" si="1"/>
        <v>0.37692264873131759</v>
      </c>
      <c r="G39" s="5">
        <f t="shared" si="2"/>
        <v>10</v>
      </c>
      <c r="H39" s="19">
        <v>9.8724198920821325E-3</v>
      </c>
      <c r="I39" s="14">
        <f t="shared" si="3"/>
        <v>0.39196301394908467</v>
      </c>
      <c r="J39" s="5">
        <f t="shared" si="4"/>
        <v>23</v>
      </c>
      <c r="K39" s="19">
        <f t="shared" si="5"/>
        <v>0.14773973742239938</v>
      </c>
      <c r="L39" s="5">
        <f t="shared" si="6"/>
        <v>19</v>
      </c>
      <c r="M39" s="9">
        <f t="shared" si="7"/>
        <v>1</v>
      </c>
      <c r="N39" s="9">
        <f t="shared" si="8"/>
        <v>0.14773973742239938</v>
      </c>
    </row>
    <row r="40" spans="1:14" x14ac:dyDescent="0.25">
      <c r="A40" s="5">
        <v>52</v>
      </c>
      <c r="B40" s="5" t="s">
        <v>81</v>
      </c>
      <c r="C40" s="19">
        <v>1.0522860785036619E-2</v>
      </c>
      <c r="D40" s="19">
        <v>6.5117397052235956E-3</v>
      </c>
      <c r="E40" s="14">
        <f t="shared" si="0"/>
        <v>0.61598301857725934</v>
      </c>
      <c r="F40" s="14">
        <f t="shared" si="1"/>
        <v>0.61598301857725934</v>
      </c>
      <c r="G40" s="5">
        <f t="shared" si="2"/>
        <v>27</v>
      </c>
      <c r="H40" s="19">
        <v>8.5665973160481759E-3</v>
      </c>
      <c r="I40" s="14">
        <f t="shared" si="3"/>
        <v>0.45171067497503087</v>
      </c>
      <c r="J40" s="5">
        <f t="shared" si="4"/>
        <v>27</v>
      </c>
      <c r="K40" s="19">
        <f t="shared" si="5"/>
        <v>0.27824610509469078</v>
      </c>
      <c r="L40" s="5">
        <f t="shared" si="6"/>
        <v>28</v>
      </c>
      <c r="M40" s="9">
        <f t="shared" si="7"/>
        <v>1</v>
      </c>
      <c r="N40" s="9">
        <f t="shared" si="8"/>
        <v>0.27824610509469078</v>
      </c>
    </row>
    <row r="41" spans="1:14" ht="13.9" customHeight="1" x14ac:dyDescent="0.25">
      <c r="A41" s="5">
        <v>54</v>
      </c>
      <c r="B41" s="5" t="s">
        <v>82</v>
      </c>
      <c r="C41" s="19">
        <v>1.1255108354044596E-2</v>
      </c>
      <c r="D41" s="19">
        <v>9.3921062302945897E-3</v>
      </c>
      <c r="E41" s="14">
        <f t="shared" si="0"/>
        <v>0.19835828919191978</v>
      </c>
      <c r="F41" s="14">
        <f t="shared" si="1"/>
        <v>0.19835828919191978</v>
      </c>
      <c r="G41" s="5">
        <f t="shared" si="2"/>
        <v>3</v>
      </c>
      <c r="H41" s="19">
        <v>1.0337259339775756E-2</v>
      </c>
      <c r="I41" s="14">
        <f t="shared" si="3"/>
        <v>0.37433746495861375</v>
      </c>
      <c r="J41" s="5">
        <f t="shared" si="4"/>
        <v>19</v>
      </c>
      <c r="K41" s="19">
        <f t="shared" si="5"/>
        <v>7.4252939129630838E-2</v>
      </c>
      <c r="L41" s="5">
        <f t="shared" si="6"/>
        <v>6</v>
      </c>
      <c r="M41" s="9">
        <f t="shared" si="7"/>
        <v>1</v>
      </c>
      <c r="N41" s="9">
        <f t="shared" si="8"/>
        <v>7.4252939129630838E-2</v>
      </c>
    </row>
    <row r="42" spans="1:14" x14ac:dyDescent="0.25">
      <c r="A42" s="5">
        <v>63</v>
      </c>
      <c r="B42" s="5" t="s">
        <v>83</v>
      </c>
      <c r="C42" s="19">
        <v>2.5808296976338661E-2</v>
      </c>
      <c r="D42" s="19">
        <v>1.9229913363399003E-2</v>
      </c>
      <c r="E42" s="14">
        <f t="shared" si="0"/>
        <v>0.34209117267582367</v>
      </c>
      <c r="F42" s="14">
        <f t="shared" si="1"/>
        <v>0.34209117267582367</v>
      </c>
      <c r="G42" s="5">
        <f t="shared" si="2"/>
        <v>8</v>
      </c>
      <c r="H42" s="19">
        <v>2.2639824226076705E-2</v>
      </c>
      <c r="I42" s="14">
        <f t="shared" si="3"/>
        <v>0.17092109096034194</v>
      </c>
      <c r="J42" s="5">
        <f t="shared" si="4"/>
        <v>1</v>
      </c>
      <c r="K42" s="19">
        <f t="shared" si="5"/>
        <v>5.8470596441654497E-2</v>
      </c>
      <c r="L42" s="5">
        <f t="shared" si="6"/>
        <v>5</v>
      </c>
      <c r="M42" s="9">
        <f t="shared" si="7"/>
        <v>1</v>
      </c>
      <c r="N42" s="9">
        <f t="shared" si="8"/>
        <v>5.8470596441654497E-2</v>
      </c>
    </row>
    <row r="43" spans="1:14" x14ac:dyDescent="0.25">
      <c r="A43" s="5">
        <v>66</v>
      </c>
      <c r="B43" s="5" t="s">
        <v>84</v>
      </c>
      <c r="C43" s="19">
        <v>2.3888347426695444E-2</v>
      </c>
      <c r="D43" s="19">
        <v>1.6799775513728198E-2</v>
      </c>
      <c r="E43" s="14">
        <f t="shared" si="0"/>
        <v>0.42194444248226459</v>
      </c>
      <c r="F43" s="14">
        <f t="shared" si="1"/>
        <v>0.42194444248226459</v>
      </c>
      <c r="G43" s="5">
        <f t="shared" si="2"/>
        <v>14</v>
      </c>
      <c r="H43" s="19">
        <v>2.0503268607146612E-2</v>
      </c>
      <c r="I43" s="14">
        <f t="shared" si="3"/>
        <v>0.18873202756182081</v>
      </c>
      <c r="J43" s="5">
        <f t="shared" si="4"/>
        <v>3</v>
      </c>
      <c r="K43" s="19">
        <f t="shared" si="5"/>
        <v>7.963443014811987E-2</v>
      </c>
      <c r="L43" s="5">
        <f t="shared" si="6"/>
        <v>7</v>
      </c>
      <c r="M43" s="9">
        <f t="shared" si="7"/>
        <v>1</v>
      </c>
      <c r="N43" s="9">
        <f t="shared" si="8"/>
        <v>7.963443014811987E-2</v>
      </c>
    </row>
    <row r="44" spans="1:14" x14ac:dyDescent="0.25">
      <c r="A44" s="5">
        <v>68</v>
      </c>
      <c r="B44" s="5" t="s">
        <v>85</v>
      </c>
      <c r="C44" s="19">
        <v>2.1946937673648081E-2</v>
      </c>
      <c r="D44" s="19">
        <v>1.4502141008987687E-2</v>
      </c>
      <c r="E44" s="14">
        <f t="shared" si="0"/>
        <v>0.51335845238620215</v>
      </c>
      <c r="F44" s="14">
        <f t="shared" si="1"/>
        <v>0.51335845238620215</v>
      </c>
      <c r="G44" s="5">
        <f t="shared" si="2"/>
        <v>21</v>
      </c>
      <c r="H44" s="19">
        <v>1.8304772361532315E-2</v>
      </c>
      <c r="I44" s="14">
        <f t="shared" si="3"/>
        <v>0.21139970382824683</v>
      </c>
      <c r="J44" s="5">
        <f t="shared" si="4"/>
        <v>5</v>
      </c>
      <c r="K44" s="19">
        <f t="shared" si="5"/>
        <v>0.10852382479217028</v>
      </c>
      <c r="L44" s="5">
        <f t="shared" si="6"/>
        <v>12</v>
      </c>
      <c r="M44" s="9">
        <f t="shared" si="7"/>
        <v>1</v>
      </c>
      <c r="N44" s="9">
        <f t="shared" si="8"/>
        <v>0.10852382479217028</v>
      </c>
    </row>
    <row r="45" spans="1:14" x14ac:dyDescent="0.25">
      <c r="A45" s="5">
        <v>70</v>
      </c>
      <c r="B45" s="5" t="s">
        <v>86</v>
      </c>
      <c r="C45" s="19">
        <v>1.7864010146054085E-2</v>
      </c>
      <c r="D45" s="19">
        <v>1.3144150771619364E-2</v>
      </c>
      <c r="E45" s="14">
        <f t="shared" si="0"/>
        <v>0.35908439095401767</v>
      </c>
      <c r="F45" s="14">
        <f t="shared" si="1"/>
        <v>0.35908439095401767</v>
      </c>
      <c r="G45" s="5">
        <f t="shared" si="2"/>
        <v>9</v>
      </c>
      <c r="H45" s="19">
        <v>1.5496329038821867E-2</v>
      </c>
      <c r="I45" s="14">
        <f t="shared" si="3"/>
        <v>0.24971226709094219</v>
      </c>
      <c r="J45" s="5">
        <f t="shared" si="4"/>
        <v>9</v>
      </c>
      <c r="K45" s="19">
        <f t="shared" si="5"/>
        <v>8.9667777342097965E-2</v>
      </c>
      <c r="L45" s="5">
        <f t="shared" si="6"/>
        <v>8</v>
      </c>
      <c r="M45" s="9">
        <f t="shared" si="7"/>
        <v>1</v>
      </c>
      <c r="N45" s="9">
        <f t="shared" si="8"/>
        <v>8.9667777342097965E-2</v>
      </c>
    </row>
    <row r="46" spans="1:14" x14ac:dyDescent="0.25">
      <c r="A46" s="5">
        <v>73</v>
      </c>
      <c r="B46" s="5" t="s">
        <v>87</v>
      </c>
      <c r="C46" s="19">
        <v>1.6872362564310076E-2</v>
      </c>
      <c r="D46" s="19">
        <v>1.1357684192459184E-2</v>
      </c>
      <c r="E46" s="14">
        <f t="shared" si="0"/>
        <v>0.48554602138984509</v>
      </c>
      <c r="F46" s="14">
        <f t="shared" si="1"/>
        <v>0.48554602138984509</v>
      </c>
      <c r="G46" s="5">
        <f t="shared" si="2"/>
        <v>17</v>
      </c>
      <c r="H46" s="19">
        <v>1.4147515502974845E-2</v>
      </c>
      <c r="I46" s="14">
        <f t="shared" si="3"/>
        <v>0.2735196476764935</v>
      </c>
      <c r="J46" s="5">
        <f t="shared" si="4"/>
        <v>11</v>
      </c>
      <c r="K46" s="19">
        <f t="shared" si="5"/>
        <v>0.1328063767012736</v>
      </c>
      <c r="L46" s="5">
        <f t="shared" si="6"/>
        <v>16</v>
      </c>
      <c r="M46" s="9">
        <f t="shared" si="7"/>
        <v>1</v>
      </c>
      <c r="N46" s="9">
        <f t="shared" si="8"/>
        <v>0.1328063767012736</v>
      </c>
    </row>
    <row r="47" spans="1:14" x14ac:dyDescent="0.25">
      <c r="A47" s="5">
        <v>76</v>
      </c>
      <c r="B47" s="5" t="s">
        <v>88</v>
      </c>
      <c r="C47" s="19">
        <v>2.0707215604564504E-2</v>
      </c>
      <c r="D47" s="19">
        <v>1.3732455439513689E-2</v>
      </c>
      <c r="E47" s="14">
        <f t="shared" si="0"/>
        <v>0.5079033531746755</v>
      </c>
      <c r="F47" s="14">
        <f t="shared" si="1"/>
        <v>0.5079033531746755</v>
      </c>
      <c r="G47" s="5">
        <f t="shared" si="2"/>
        <v>19</v>
      </c>
      <c r="H47" s="19">
        <v>1.7395349480681634E-2</v>
      </c>
      <c r="I47" s="14">
        <f t="shared" si="3"/>
        <v>0.22245160754998405</v>
      </c>
      <c r="J47" s="5">
        <f t="shared" si="4"/>
        <v>6</v>
      </c>
      <c r="K47" s="19">
        <f t="shared" si="5"/>
        <v>0.11298391739373387</v>
      </c>
      <c r="L47" s="5">
        <f t="shared" si="6"/>
        <v>13</v>
      </c>
      <c r="M47" s="9">
        <f t="shared" si="7"/>
        <v>1</v>
      </c>
      <c r="N47" s="9">
        <f t="shared" si="8"/>
        <v>0.11298391739373387</v>
      </c>
    </row>
    <row r="48" spans="1:14" x14ac:dyDescent="0.25">
      <c r="A48" s="5">
        <v>81</v>
      </c>
      <c r="B48" s="5" t="s">
        <v>89</v>
      </c>
      <c r="C48" s="19">
        <v>1.6179819139938847E-2</v>
      </c>
      <c r="D48" s="19">
        <v>1.1116308683844644E-2</v>
      </c>
      <c r="E48" s="14">
        <f t="shared" si="0"/>
        <v>0.45550286521397282</v>
      </c>
      <c r="F48" s="14">
        <f t="shared" si="1"/>
        <v>0.45550286521397282</v>
      </c>
      <c r="G48" s="5">
        <f t="shared" si="2"/>
        <v>15</v>
      </c>
      <c r="H48" s="19">
        <v>1.3646352087586305E-2</v>
      </c>
      <c r="I48" s="14">
        <f t="shared" si="3"/>
        <v>0.28356467948613867</v>
      </c>
      <c r="J48" s="5">
        <f t="shared" si="4"/>
        <v>12</v>
      </c>
      <c r="K48" s="19">
        <f t="shared" si="5"/>
        <v>0.12916452397941802</v>
      </c>
      <c r="L48" s="5">
        <f t="shared" si="6"/>
        <v>15</v>
      </c>
      <c r="M48" s="9">
        <f t="shared" si="7"/>
        <v>1</v>
      </c>
      <c r="N48" s="9">
        <f t="shared" si="8"/>
        <v>0.12916452397941802</v>
      </c>
    </row>
    <row r="49" spans="1:25" x14ac:dyDescent="0.25">
      <c r="A49" s="5">
        <v>85</v>
      </c>
      <c r="B49" s="5" t="s">
        <v>90</v>
      </c>
      <c r="C49" s="19">
        <v>1.0983583629084425E-2</v>
      </c>
      <c r="D49" s="19">
        <v>7.1936222029008075E-3</v>
      </c>
      <c r="E49" s="14">
        <f t="shared" si="0"/>
        <v>0.52685021805222498</v>
      </c>
      <c r="F49" s="14">
        <f t="shared" si="1"/>
        <v>0.52685021805222498</v>
      </c>
      <c r="G49" s="5">
        <f t="shared" si="2"/>
        <v>23</v>
      </c>
      <c r="H49" s="19">
        <v>9.078793755285636E-3</v>
      </c>
      <c r="I49" s="14">
        <f t="shared" si="3"/>
        <v>0.42622660676904695</v>
      </c>
      <c r="J49" s="5">
        <f t="shared" si="4"/>
        <v>26</v>
      </c>
      <c r="K49" s="19">
        <f t="shared" si="5"/>
        <v>0.22455758071593235</v>
      </c>
      <c r="L49" s="5">
        <f t="shared" si="6"/>
        <v>24</v>
      </c>
      <c r="M49" s="9">
        <f t="shared" si="7"/>
        <v>1</v>
      </c>
      <c r="N49" s="9">
        <f t="shared" si="8"/>
        <v>0.22455758071593235</v>
      </c>
    </row>
    <row r="50" spans="1:25" x14ac:dyDescent="0.25">
      <c r="A50" s="5">
        <v>86</v>
      </c>
      <c r="B50" s="5" t="s">
        <v>91</v>
      </c>
      <c r="C50" s="19">
        <v>8.4993951741261856E-3</v>
      </c>
      <c r="D50" s="19">
        <v>6.1343187831038488E-3</v>
      </c>
      <c r="E50" s="14">
        <f t="shared" si="0"/>
        <v>0.38554833464746235</v>
      </c>
      <c r="F50" s="14">
        <f t="shared" si="1"/>
        <v>0.38554833464746235</v>
      </c>
      <c r="G50" s="5">
        <f t="shared" si="2"/>
        <v>11</v>
      </c>
      <c r="H50" s="19">
        <v>7.3164587172993541E-3</v>
      </c>
      <c r="I50" s="14">
        <f t="shared" si="3"/>
        <v>0.52889295291476235</v>
      </c>
      <c r="J50" s="5">
        <f t="shared" si="4"/>
        <v>31</v>
      </c>
      <c r="K50" s="19">
        <f t="shared" si="5"/>
        <v>0.20391379720306535</v>
      </c>
      <c r="L50" s="5">
        <f t="shared" si="6"/>
        <v>22</v>
      </c>
      <c r="M50" s="9">
        <f t="shared" si="7"/>
        <v>1</v>
      </c>
      <c r="N50" s="9">
        <f t="shared" si="8"/>
        <v>0.20391379720306535</v>
      </c>
    </row>
    <row r="51" spans="1:25" ht="13.9" customHeight="1" x14ac:dyDescent="0.25">
      <c r="A51" s="5">
        <v>88</v>
      </c>
      <c r="B51" s="5" t="s">
        <v>92</v>
      </c>
      <c r="C51" s="19">
        <v>1.5242494226327945E-2</v>
      </c>
      <c r="D51" s="19">
        <v>1.0208193418401611E-2</v>
      </c>
      <c r="E51" s="14">
        <f t="shared" si="0"/>
        <v>0.49316275677646787</v>
      </c>
      <c r="F51" s="14">
        <f t="shared" si="1"/>
        <v>0.49316275677646787</v>
      </c>
      <c r="G51" s="5">
        <f t="shared" si="2"/>
        <v>18</v>
      </c>
      <c r="H51" s="19">
        <v>1.2834310497148824E-2</v>
      </c>
      <c r="I51" s="14">
        <f t="shared" si="3"/>
        <v>0.30150614298532491</v>
      </c>
      <c r="J51" s="5">
        <f t="shared" si="4"/>
        <v>13</v>
      </c>
      <c r="K51" s="19">
        <f t="shared" si="5"/>
        <v>0.14869160065968273</v>
      </c>
      <c r="L51" s="5">
        <f t="shared" si="6"/>
        <v>20</v>
      </c>
      <c r="M51" s="9">
        <f t="shared" si="7"/>
        <v>1</v>
      </c>
      <c r="N51" s="9">
        <f t="shared" si="8"/>
        <v>0.14869160065968273</v>
      </c>
    </row>
    <row r="52" spans="1:25" x14ac:dyDescent="0.25">
      <c r="A52" s="5">
        <v>91</v>
      </c>
      <c r="B52" s="5" t="s">
        <v>93</v>
      </c>
      <c r="C52" s="19">
        <v>8.4985139881610296E-3</v>
      </c>
      <c r="D52" s="19">
        <v>7.7715987621285801E-3</v>
      </c>
      <c r="E52" s="14">
        <f t="shared" si="0"/>
        <v>9.3534837332923906E-2</v>
      </c>
      <c r="F52" s="14">
        <f t="shared" si="1"/>
        <v>9.3534837332923906E-2</v>
      </c>
      <c r="G52" s="5">
        <f t="shared" si="2"/>
        <v>1</v>
      </c>
      <c r="H52" s="19">
        <v>8.1252240411040753E-3</v>
      </c>
      <c r="I52" s="14">
        <f t="shared" si="3"/>
        <v>0.47624821620864449</v>
      </c>
      <c r="J52" s="5">
        <f t="shared" si="4"/>
        <v>30</v>
      </c>
      <c r="K52" s="19">
        <f t="shared" si="5"/>
        <v>4.4545799433170739E-2</v>
      </c>
      <c r="L52" s="5">
        <f t="shared" si="6"/>
        <v>1</v>
      </c>
      <c r="M52" s="9">
        <f t="shared" si="7"/>
        <v>1</v>
      </c>
      <c r="N52" s="9">
        <f t="shared" si="8"/>
        <v>4.4545799433170739E-2</v>
      </c>
    </row>
    <row r="53" spans="1:25" x14ac:dyDescent="0.25">
      <c r="A53" s="5">
        <v>94</v>
      </c>
      <c r="B53" s="5" t="s">
        <v>94</v>
      </c>
      <c r="C53" s="19">
        <v>5.7990661244163274E-3</v>
      </c>
      <c r="D53" s="19">
        <v>3.9250043805852458E-3</v>
      </c>
      <c r="E53" s="14">
        <f t="shared" si="0"/>
        <v>0.47746742732339215</v>
      </c>
      <c r="F53" s="14">
        <f t="shared" si="1"/>
        <v>0.47746742732339215</v>
      </c>
      <c r="G53" s="5">
        <f t="shared" si="2"/>
        <v>16</v>
      </c>
      <c r="H53" s="19">
        <v>4.8283748706685302E-3</v>
      </c>
      <c r="I53" s="14">
        <f t="shared" si="3"/>
        <v>0.80143393160681142</v>
      </c>
      <c r="J53" s="5">
        <f t="shared" si="4"/>
        <v>32</v>
      </c>
      <c r="K53" s="19">
        <f t="shared" si="5"/>
        <v>0.38265859749397568</v>
      </c>
      <c r="L53" s="5">
        <f t="shared" si="6"/>
        <v>29</v>
      </c>
      <c r="M53" s="9">
        <f t="shared" si="7"/>
        <v>1</v>
      </c>
      <c r="N53" s="9">
        <f t="shared" si="8"/>
        <v>0.38265859749397568</v>
      </c>
    </row>
    <row r="54" spans="1:25" x14ac:dyDescent="0.25">
      <c r="A54" s="5">
        <v>95</v>
      </c>
      <c r="B54" s="5" t="s">
        <v>95</v>
      </c>
      <c r="C54" s="19">
        <v>1.1326968867525647E-2</v>
      </c>
      <c r="D54" s="19">
        <v>5.7156657543068748E-3</v>
      </c>
      <c r="E54" s="14">
        <f t="shared" si="0"/>
        <v>0.98174094749864205</v>
      </c>
      <c r="F54" s="14">
        <f t="shared" si="1"/>
        <v>0.98174094749864205</v>
      </c>
      <c r="G54" s="5">
        <f t="shared" si="2"/>
        <v>30</v>
      </c>
      <c r="H54" s="19">
        <v>8.3804491413474232E-3</v>
      </c>
      <c r="I54" s="14">
        <f t="shared" si="3"/>
        <v>0.46174416079676189</v>
      </c>
      <c r="J54" s="5">
        <f t="shared" si="4"/>
        <v>28</v>
      </c>
      <c r="K54" s="19">
        <f t="shared" si="5"/>
        <v>0.45331314992257837</v>
      </c>
      <c r="L54" s="5">
        <f t="shared" si="6"/>
        <v>31</v>
      </c>
      <c r="M54" s="9">
        <f t="shared" si="7"/>
        <v>1</v>
      </c>
      <c r="N54" s="9">
        <f t="shared" si="8"/>
        <v>0.45331314992257837</v>
      </c>
    </row>
    <row r="55" spans="1:25" x14ac:dyDescent="0.25">
      <c r="A55" s="5">
        <v>97</v>
      </c>
      <c r="B55" s="5" t="s">
        <v>96</v>
      </c>
      <c r="C55" s="19">
        <v>1.8708342909675938E-2</v>
      </c>
      <c r="D55" s="19">
        <v>7.2615849563465416E-3</v>
      </c>
      <c r="E55" s="14">
        <f t="shared" si="0"/>
        <v>1.5763442860122516</v>
      </c>
      <c r="F55" s="14">
        <f t="shared" si="1"/>
        <v>1.5763442860122516</v>
      </c>
      <c r="G55" s="5">
        <f t="shared" si="2"/>
        <v>33</v>
      </c>
      <c r="H55" s="19">
        <v>1.2725158515983237E-2</v>
      </c>
      <c r="I55" s="14">
        <f t="shared" si="3"/>
        <v>0.30409235775028098</v>
      </c>
      <c r="J55" s="5">
        <f t="shared" si="4"/>
        <v>14</v>
      </c>
      <c r="K55" s="19">
        <f t="shared" si="5"/>
        <v>0.47935425055964886</v>
      </c>
      <c r="L55" s="5">
        <f t="shared" si="6"/>
        <v>32</v>
      </c>
      <c r="M55" s="9">
        <f t="shared" si="7"/>
        <v>1</v>
      </c>
      <c r="N55" s="9">
        <f t="shared" si="8"/>
        <v>0.47935425055964886</v>
      </c>
    </row>
    <row r="56" spans="1:25" x14ac:dyDescent="0.25">
      <c r="A56" s="5">
        <v>99</v>
      </c>
      <c r="B56" s="5" t="s">
        <v>97</v>
      </c>
      <c r="C56" s="19">
        <v>5.3250537709012696E-3</v>
      </c>
      <c r="D56" s="19">
        <v>2.5438457892242058E-3</v>
      </c>
      <c r="E56" s="14">
        <f t="shared" si="0"/>
        <v>1.0933084047226174</v>
      </c>
      <c r="F56" s="14">
        <f t="shared" si="1"/>
        <v>1.0933084047226174</v>
      </c>
      <c r="G56" s="5">
        <f t="shared" si="2"/>
        <v>31</v>
      </c>
      <c r="H56" s="19">
        <v>3.8696234558714096E-3</v>
      </c>
      <c r="I56" s="14">
        <f t="shared" si="3"/>
        <v>1</v>
      </c>
      <c r="J56" s="5">
        <f t="shared" si="4"/>
        <v>33</v>
      </c>
      <c r="K56" s="19">
        <f t="shared" si="5"/>
        <v>1.0933084047226174</v>
      </c>
      <c r="L56" s="5">
        <f t="shared" si="6"/>
        <v>33</v>
      </c>
      <c r="M56" s="9">
        <f t="shared" si="7"/>
        <v>1</v>
      </c>
      <c r="N56" s="9">
        <f t="shared" si="8"/>
        <v>1.0933084047226174</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1.4783265286364288E-2</v>
      </c>
      <c r="D58" s="22">
        <f>AVERAGE(D24:D56)</f>
        <v>1.0039053804558433E-2</v>
      </c>
      <c r="E58" s="22">
        <f>AVERAGE(E24:E56)</f>
        <v>0.5195588510801129</v>
      </c>
      <c r="F58" s="22">
        <f>AVERAGE(F24:F56)</f>
        <v>0.5195588510801129</v>
      </c>
      <c r="G58" s="20" t="s">
        <v>100</v>
      </c>
      <c r="H58" s="22">
        <f>AVERAGE(H24:H56)</f>
        <v>1.2435402123900433E-2</v>
      </c>
      <c r="I58" s="22">
        <f>AVERAGE(I24:I56)</f>
        <v>0.36409209348858701</v>
      </c>
      <c r="J58" s="20" t="s">
        <v>100</v>
      </c>
      <c r="K58" s="22">
        <f>AVERAGE(K24:K56)</f>
        <v>0.20119163445907112</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5.4534266322017041E-3</v>
      </c>
      <c r="D59" s="22">
        <f>_xlfn.STDEV.S(D24:D56)</f>
        <v>4.0092554639796357E-3</v>
      </c>
      <c r="E59" s="22">
        <f>_xlfn.STDEV.S(E24:E56)</f>
        <v>0.30961447217195393</v>
      </c>
      <c r="F59" s="22">
        <f>_xlfn.STDEV.S(F24:F56)</f>
        <v>0.30961447217195393</v>
      </c>
      <c r="G59" s="20" t="s">
        <v>100</v>
      </c>
      <c r="H59" s="22">
        <f>_xlfn.STDEV.S(H24:H56)</f>
        <v>4.6766640725627332E-3</v>
      </c>
      <c r="I59" s="22">
        <f>_xlfn.STDEV.S(I24:I56)</f>
        <v>0.17061703792095476</v>
      </c>
      <c r="J59" s="20" t="s">
        <v>100</v>
      </c>
      <c r="K59" s="22">
        <f>_xlfn.STDEV.S(K24:K56)</f>
        <v>0.199724789720538</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2.9739862032806825E-5</v>
      </c>
      <c r="D60" s="22">
        <f>_xlfn.VAR.S(D24:D56)</f>
        <v>1.6074129375450561E-5</v>
      </c>
      <c r="E60" s="22">
        <f>_xlfn.VAR.S(E24:E56)</f>
        <v>9.5861121378317649E-2</v>
      </c>
      <c r="F60" s="22">
        <f>_xlfn.VAR.S(F24:F56)</f>
        <v>9.5861121378317649E-2</v>
      </c>
      <c r="G60" s="20" t="s">
        <v>100</v>
      </c>
      <c r="H60" s="22">
        <f>_xlfn.VAR.S(H24:H56)</f>
        <v>2.1871186847599046E-5</v>
      </c>
      <c r="I60" s="22">
        <f>_xlfn.VAR.S(I24:I56)</f>
        <v>2.9110173628920516E-2</v>
      </c>
      <c r="J60" s="20" t="s">
        <v>100</v>
      </c>
      <c r="K60" s="22">
        <f>_xlfn.VAR.S(K24:K56)</f>
        <v>3.9889991628913123E-2</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2.6438010232256882E-2</v>
      </c>
      <c r="D61" s="22">
        <f>MAX(D24:D56)</f>
        <v>1.9229913363399003E-2</v>
      </c>
      <c r="E61" s="22">
        <f>MAX(E24:E56)</f>
        <v>1.5763442860122516</v>
      </c>
      <c r="F61" s="22">
        <f>MAX(F24:F56)</f>
        <v>1.5763442860122516</v>
      </c>
      <c r="G61" s="20" t="s">
        <v>100</v>
      </c>
      <c r="H61" s="22">
        <f>MAX(H24:H56)</f>
        <v>2.2639824226076705E-2</v>
      </c>
      <c r="I61" s="22">
        <f>MAX(I24:I56)</f>
        <v>1</v>
      </c>
      <c r="J61" s="20" t="s">
        <v>100</v>
      </c>
      <c r="K61" s="22">
        <f>MAX(K24:K56)</f>
        <v>1.0933084047226174</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5.3250537709012696E-3</v>
      </c>
      <c r="D62" s="22">
        <f>MIN(D24:D56)</f>
        <v>2.5438457892242058E-3</v>
      </c>
      <c r="E62" s="22">
        <f>MIN(E24:E56)</f>
        <v>9.3534837332923906E-2</v>
      </c>
      <c r="F62" s="22">
        <f>MIN(F24:F56)</f>
        <v>9.3534837332923906E-2</v>
      </c>
      <c r="G62" s="20" t="s">
        <v>100</v>
      </c>
      <c r="H62" s="22">
        <f>MIN(H24:H56)</f>
        <v>3.8696234558714096E-3</v>
      </c>
      <c r="I62" s="22">
        <f>MIN(I24:I56)</f>
        <v>0.17092109096034194</v>
      </c>
      <c r="J62" s="20" t="s">
        <v>100</v>
      </c>
      <c r="K62" s="22">
        <f>MIN(K24:K56)</f>
        <v>4.4545799433170739E-2</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43.9" customHeight="1" x14ac:dyDescent="0.25">
      <c r="A64" s="30"/>
      <c r="B64" s="30"/>
      <c r="C64" s="30"/>
      <c r="D64" s="30"/>
      <c r="E64" s="30"/>
      <c r="F64" s="30"/>
      <c r="G64" s="30"/>
      <c r="H64" s="30"/>
      <c r="I64" s="30"/>
      <c r="J64" s="30"/>
      <c r="K64" s="30"/>
      <c r="L64" s="30"/>
    </row>
  </sheetData>
  <mergeCells count="20">
    <mergeCell ref="A14:L14"/>
    <mergeCell ref="A22:L22"/>
    <mergeCell ref="A63:L63"/>
    <mergeCell ref="A64:L64"/>
    <mergeCell ref="B15:F15"/>
    <mergeCell ref="B21:D21"/>
    <mergeCell ref="K21:L21"/>
    <mergeCell ref="B20:L20"/>
    <mergeCell ref="B19:L19"/>
    <mergeCell ref="B18:L18"/>
    <mergeCell ref="B17:L17"/>
    <mergeCell ref="B16:L16"/>
    <mergeCell ref="H15:L15"/>
    <mergeCell ref="F21:I21"/>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25E26-A1F0-40CC-A327-36A865846383}">
  <sheetPr>
    <tabColor rgb="FF00B050"/>
  </sheetPr>
  <dimension ref="A1:Y64"/>
  <sheetViews>
    <sheetView zoomScale="80" zoomScaleNormal="80" workbookViewId="0"/>
  </sheetViews>
  <sheetFormatPr baseColWidth="10" defaultColWidth="10.625" defaultRowHeight="15" x14ac:dyDescent="0.25"/>
  <cols>
    <col min="1" max="1" width="15.25" style="8" customWidth="1"/>
    <col min="2" max="2" width="14.7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24</v>
      </c>
      <c r="I15" s="25"/>
      <c r="J15" s="25"/>
      <c r="K15" s="25"/>
      <c r="L15" s="25"/>
    </row>
    <row r="16" spans="1:12" s="4" customFormat="1" ht="43.9" customHeight="1" x14ac:dyDescent="0.25">
      <c r="A16" s="3" t="s">
        <v>5</v>
      </c>
      <c r="B16" s="25" t="s">
        <v>30</v>
      </c>
      <c r="C16" s="25"/>
      <c r="D16" s="25"/>
      <c r="E16" s="25"/>
      <c r="F16" s="25"/>
      <c r="G16" s="25"/>
      <c r="H16" s="25"/>
      <c r="I16" s="25"/>
      <c r="J16" s="25"/>
      <c r="K16" s="25"/>
      <c r="L16" s="25"/>
    </row>
    <row r="17" spans="1:14" s="4" customFormat="1" ht="43.9" customHeight="1" x14ac:dyDescent="0.25">
      <c r="A17" s="3" t="s">
        <v>41</v>
      </c>
      <c r="B17" s="25" t="s">
        <v>122</v>
      </c>
      <c r="C17" s="25"/>
      <c r="D17" s="25"/>
      <c r="E17" s="25"/>
      <c r="F17" s="25"/>
      <c r="G17" s="25"/>
      <c r="H17" s="25"/>
      <c r="I17" s="25"/>
      <c r="J17" s="25"/>
      <c r="K17" s="25"/>
      <c r="L17" s="25"/>
    </row>
    <row r="18" spans="1:14" s="4" customFormat="1" ht="43.9" customHeight="1" x14ac:dyDescent="0.25">
      <c r="A18" s="3" t="s">
        <v>43</v>
      </c>
      <c r="B18" s="25" t="s">
        <v>123</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25" t="s">
        <v>162</v>
      </c>
      <c r="C20" s="25"/>
      <c r="D20" s="25"/>
      <c r="E20" s="25"/>
      <c r="F20" s="25"/>
      <c r="G20" s="25"/>
      <c r="H20" s="25"/>
      <c r="I20" s="25"/>
      <c r="J20" s="25"/>
      <c r="K20" s="25"/>
      <c r="L20" s="25"/>
    </row>
    <row r="21" spans="1:14" s="11" customFormat="1" ht="43.9" customHeight="1" x14ac:dyDescent="0.25">
      <c r="A21" s="10" t="s">
        <v>47</v>
      </c>
      <c r="B21" s="25" t="s">
        <v>118</v>
      </c>
      <c r="C21" s="25"/>
      <c r="D21" s="25"/>
      <c r="E21" s="21" t="s">
        <v>49</v>
      </c>
      <c r="F21" s="32"/>
      <c r="G21" s="33"/>
      <c r="H21" s="33"/>
      <c r="I21" s="34"/>
      <c r="J21" s="10" t="s">
        <v>51</v>
      </c>
      <c r="K21" s="35" t="s">
        <v>20</v>
      </c>
      <c r="L21" s="35"/>
    </row>
    <row r="22" spans="1:14" ht="18.75" x14ac:dyDescent="0.25">
      <c r="A22" s="26" t="s">
        <v>52</v>
      </c>
      <c r="B22" s="26"/>
      <c r="C22" s="26"/>
      <c r="D22" s="26"/>
      <c r="E22" s="26"/>
      <c r="F22" s="26"/>
      <c r="G22" s="26"/>
      <c r="H22" s="26"/>
      <c r="I22" s="26"/>
      <c r="J22" s="26"/>
      <c r="K22" s="26"/>
      <c r="L22" s="26"/>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1.017464335354878</v>
      </c>
      <c r="D24" s="19">
        <v>0.52225537402611277</v>
      </c>
      <c r="E24" s="14">
        <f>(C24-D24)/D24</f>
        <v>0.94821228455947837</v>
      </c>
      <c r="F24" s="14">
        <f>ABS(E24)</f>
        <v>0.94821228455947837</v>
      </c>
      <c r="G24" s="5">
        <f>RANK(F24,$F$24:$F$56,1)</f>
        <v>21</v>
      </c>
      <c r="H24" s="19">
        <v>0.7784501887638583</v>
      </c>
      <c r="I24" s="14">
        <f>H24/MAX($H$24:$H$56)</f>
        <v>0.60175626233226454</v>
      </c>
      <c r="J24" s="5">
        <f>RANK(I24,$I$24:$I$56,1)</f>
        <v>24</v>
      </c>
      <c r="K24" s="19">
        <f>I24*F24</f>
        <v>0.5705926802540493</v>
      </c>
      <c r="L24" s="5">
        <f>RANK(K24,$K$24:$K$56,1)</f>
        <v>27</v>
      </c>
      <c r="M24" s="9">
        <f>IF(E24&gt;0,1,-1)</f>
        <v>1</v>
      </c>
      <c r="N24" s="9">
        <f>K24*M24</f>
        <v>0.5705926802540493</v>
      </c>
    </row>
    <row r="25" spans="1:14" x14ac:dyDescent="0.25">
      <c r="A25" s="5">
        <v>8</v>
      </c>
      <c r="B25" s="5" t="s">
        <v>66</v>
      </c>
      <c r="C25" s="19">
        <v>0.83670996353380134</v>
      </c>
      <c r="D25" s="19">
        <v>0.38850268406607208</v>
      </c>
      <c r="E25" s="14">
        <f t="shared" ref="E25:E55" si="0">(C25-D25)/D25</f>
        <v>1.1536787205091827</v>
      </c>
      <c r="F25" s="14">
        <f t="shared" ref="F25:F55" si="1">ABS(E25)</f>
        <v>1.1536787205091827</v>
      </c>
      <c r="G25" s="5">
        <f t="shared" ref="G25:G55" si="2">RANK(F25,$F$24:$F$56,1)</f>
        <v>25</v>
      </c>
      <c r="H25" s="19">
        <v>0.61802737194580959</v>
      </c>
      <c r="I25" s="14">
        <f t="shared" ref="I25:I56" si="3">H25/MAX($H$24:$H$56)</f>
        <v>0.47774648491216243</v>
      </c>
      <c r="J25" s="5">
        <f t="shared" ref="J25:J56" si="4">RANK(I25,$I$24:$I$56,1)</f>
        <v>14</v>
      </c>
      <c r="K25" s="19">
        <f t="shared" ref="K25:K56" si="5">I25*F25</f>
        <v>0.5511659534412231</v>
      </c>
      <c r="L25" s="5">
        <f t="shared" ref="L25:L56" si="6">RANK(K25,$K$24:$K$56,1)</f>
        <v>26</v>
      </c>
      <c r="M25" s="9">
        <f t="shared" ref="M25:M56" si="7">IF(E25&gt;0,1,-1)</f>
        <v>1</v>
      </c>
      <c r="N25" s="9">
        <f t="shared" ref="N25:N56" si="8">K25*M25</f>
        <v>0.5511659534412231</v>
      </c>
    </row>
    <row r="26" spans="1:14" x14ac:dyDescent="0.25">
      <c r="A26" s="5">
        <v>11</v>
      </c>
      <c r="B26" s="5" t="s">
        <v>119</v>
      </c>
      <c r="C26" s="19">
        <v>0.85374597803511199</v>
      </c>
      <c r="D26" s="19">
        <v>0.49705295868519145</v>
      </c>
      <c r="E26" s="14">
        <f t="shared" si="0"/>
        <v>0.71761572507977389</v>
      </c>
      <c r="F26" s="14">
        <f t="shared" si="1"/>
        <v>0.71761572507977389</v>
      </c>
      <c r="G26" s="5">
        <f t="shared" si="2"/>
        <v>13</v>
      </c>
      <c r="H26" s="19">
        <v>0.68293969148450284</v>
      </c>
      <c r="I26" s="14">
        <f t="shared" si="3"/>
        <v>0.52792489754373917</v>
      </c>
      <c r="J26" s="5">
        <f t="shared" si="4"/>
        <v>19</v>
      </c>
      <c r="K26" s="19">
        <f t="shared" si="5"/>
        <v>0.37884720813851575</v>
      </c>
      <c r="L26" s="5">
        <f t="shared" si="6"/>
        <v>13</v>
      </c>
      <c r="M26" s="9">
        <f t="shared" si="7"/>
        <v>1</v>
      </c>
      <c r="N26" s="9">
        <f t="shared" si="8"/>
        <v>0.37884720813851575</v>
      </c>
    </row>
    <row r="27" spans="1:14" x14ac:dyDescent="0.25">
      <c r="A27" s="5">
        <v>13</v>
      </c>
      <c r="B27" s="5" t="s">
        <v>68</v>
      </c>
      <c r="C27" s="19">
        <v>0.66397334124753915</v>
      </c>
      <c r="D27" s="19">
        <v>0.25516875069560635</v>
      </c>
      <c r="E27" s="14">
        <f t="shared" si="0"/>
        <v>1.6020950427413441</v>
      </c>
      <c r="F27" s="14">
        <f t="shared" si="1"/>
        <v>1.6020950427413441</v>
      </c>
      <c r="G27" s="5">
        <f t="shared" si="2"/>
        <v>31</v>
      </c>
      <c r="H27" s="19">
        <v>0.46112041034777551</v>
      </c>
      <c r="I27" s="14">
        <f t="shared" si="3"/>
        <v>0.3564545280111317</v>
      </c>
      <c r="J27" s="5">
        <f t="shared" si="4"/>
        <v>8</v>
      </c>
      <c r="K27" s="19">
        <f t="shared" si="5"/>
        <v>0.57107403228933962</v>
      </c>
      <c r="L27" s="5">
        <f t="shared" si="6"/>
        <v>28</v>
      </c>
      <c r="M27" s="9">
        <f t="shared" si="7"/>
        <v>1</v>
      </c>
      <c r="N27" s="9">
        <f t="shared" si="8"/>
        <v>0.57107403228933962</v>
      </c>
    </row>
    <row r="28" spans="1:14" x14ac:dyDescent="0.25">
      <c r="A28" s="5">
        <v>15</v>
      </c>
      <c r="B28" s="5" t="s">
        <v>69</v>
      </c>
      <c r="C28" s="19">
        <v>1.0637073193194115</v>
      </c>
      <c r="D28" s="19">
        <v>0.63768664961959787</v>
      </c>
      <c r="E28" s="14">
        <f t="shared" si="0"/>
        <v>0.66807211653866316</v>
      </c>
      <c r="F28" s="14">
        <f t="shared" si="1"/>
        <v>0.66807211653866316</v>
      </c>
      <c r="G28" s="5">
        <f t="shared" si="2"/>
        <v>11</v>
      </c>
      <c r="H28" s="19">
        <v>0.8536732462539931</v>
      </c>
      <c r="I28" s="14">
        <f t="shared" si="3"/>
        <v>0.659905064362037</v>
      </c>
      <c r="J28" s="5">
        <f t="shared" si="4"/>
        <v>25</v>
      </c>
      <c r="K28" s="19">
        <f t="shared" si="5"/>
        <v>0.4408641730629288</v>
      </c>
      <c r="L28" s="5">
        <f t="shared" si="6"/>
        <v>20</v>
      </c>
      <c r="M28" s="9">
        <f t="shared" si="7"/>
        <v>1</v>
      </c>
      <c r="N28" s="9">
        <f t="shared" si="8"/>
        <v>0.4408641730629288</v>
      </c>
    </row>
    <row r="29" spans="1:14" x14ac:dyDescent="0.25">
      <c r="A29" s="5">
        <v>17</v>
      </c>
      <c r="B29" s="5" t="s">
        <v>70</v>
      </c>
      <c r="C29" s="19">
        <v>1.45640246128272</v>
      </c>
      <c r="D29" s="19">
        <v>0.80406754167350059</v>
      </c>
      <c r="E29" s="14">
        <f t="shared" si="0"/>
        <v>0.81129368591538831</v>
      </c>
      <c r="F29" s="14">
        <f t="shared" si="1"/>
        <v>0.81129368591538831</v>
      </c>
      <c r="G29" s="5">
        <f t="shared" si="2"/>
        <v>18</v>
      </c>
      <c r="H29" s="19">
        <v>1.1410325958201462</v>
      </c>
      <c r="I29" s="14">
        <f t="shared" si="3"/>
        <v>0.88203910792331874</v>
      </c>
      <c r="J29" s="5">
        <f t="shared" si="4"/>
        <v>32</v>
      </c>
      <c r="K29" s="19">
        <f t="shared" si="5"/>
        <v>0.71559275898863028</v>
      </c>
      <c r="L29" s="5">
        <f t="shared" si="6"/>
        <v>31</v>
      </c>
      <c r="M29" s="9">
        <f t="shared" si="7"/>
        <v>1</v>
      </c>
      <c r="N29" s="9">
        <f t="shared" si="8"/>
        <v>0.71559275898863028</v>
      </c>
    </row>
    <row r="30" spans="1:14" x14ac:dyDescent="0.25">
      <c r="A30" s="5">
        <v>18</v>
      </c>
      <c r="B30" s="5" t="s">
        <v>71</v>
      </c>
      <c r="C30" s="19">
        <v>0.83131079557398657</v>
      </c>
      <c r="D30" s="19">
        <v>0.46120034448842057</v>
      </c>
      <c r="E30" s="14">
        <f t="shared" si="0"/>
        <v>0.80249387388490645</v>
      </c>
      <c r="F30" s="14">
        <f t="shared" si="1"/>
        <v>0.80249387388490645</v>
      </c>
      <c r="G30" s="5">
        <f t="shared" si="2"/>
        <v>16</v>
      </c>
      <c r="H30" s="19">
        <v>0.64485996818374713</v>
      </c>
      <c r="I30" s="14">
        <f t="shared" si="3"/>
        <v>0.49848857355684789</v>
      </c>
      <c r="J30" s="5">
        <f t="shared" si="4"/>
        <v>16</v>
      </c>
      <c r="K30" s="19">
        <f t="shared" si="5"/>
        <v>0.40003402648099601</v>
      </c>
      <c r="L30" s="5">
        <f t="shared" si="6"/>
        <v>15</v>
      </c>
      <c r="M30" s="9">
        <f t="shared" si="7"/>
        <v>1</v>
      </c>
      <c r="N30" s="9">
        <f t="shared" si="8"/>
        <v>0.40003402648099601</v>
      </c>
    </row>
    <row r="31" spans="1:14" x14ac:dyDescent="0.25">
      <c r="A31" s="5">
        <v>19</v>
      </c>
      <c r="B31" s="5" t="s">
        <v>72</v>
      </c>
      <c r="C31" s="19">
        <v>0.62455995454947677</v>
      </c>
      <c r="D31" s="19">
        <v>0.4517304954853214</v>
      </c>
      <c r="E31" s="14">
        <f t="shared" si="0"/>
        <v>0.38259418124621897</v>
      </c>
      <c r="F31" s="14">
        <f t="shared" si="1"/>
        <v>0.38259418124621897</v>
      </c>
      <c r="G31" s="5">
        <f t="shared" si="2"/>
        <v>2</v>
      </c>
      <c r="H31" s="19">
        <v>0.53916750201944497</v>
      </c>
      <c r="I31" s="14">
        <f t="shared" si="3"/>
        <v>0.41678636021843851</v>
      </c>
      <c r="J31" s="5">
        <f t="shared" si="4"/>
        <v>11</v>
      </c>
      <c r="K31" s="19">
        <f t="shared" si="5"/>
        <v>0.15946003624236518</v>
      </c>
      <c r="L31" s="5">
        <f t="shared" si="6"/>
        <v>1</v>
      </c>
      <c r="M31" s="9">
        <f t="shared" si="7"/>
        <v>1</v>
      </c>
      <c r="N31" s="9">
        <f t="shared" si="8"/>
        <v>0.15946003624236518</v>
      </c>
    </row>
    <row r="32" spans="1:14" x14ac:dyDescent="0.25">
      <c r="A32" s="5">
        <v>20</v>
      </c>
      <c r="B32" s="5" t="s">
        <v>73</v>
      </c>
      <c r="C32" s="19">
        <v>0.50028535337604585</v>
      </c>
      <c r="D32" s="19">
        <v>0.27713238389276623</v>
      </c>
      <c r="E32" s="14">
        <f t="shared" si="0"/>
        <v>0.80522155638666382</v>
      </c>
      <c r="F32" s="14">
        <f t="shared" si="1"/>
        <v>0.80522155638666382</v>
      </c>
      <c r="G32" s="5">
        <f t="shared" si="2"/>
        <v>17</v>
      </c>
      <c r="H32" s="19">
        <v>0.3898716388395167</v>
      </c>
      <c r="I32" s="14">
        <f t="shared" si="3"/>
        <v>0.30137792188086937</v>
      </c>
      <c r="J32" s="5">
        <f t="shared" si="4"/>
        <v>4</v>
      </c>
      <c r="K32" s="19">
        <f t="shared" si="5"/>
        <v>0.24267599931749201</v>
      </c>
      <c r="L32" s="5">
        <f t="shared" si="6"/>
        <v>7</v>
      </c>
      <c r="M32" s="9">
        <f t="shared" si="7"/>
        <v>1</v>
      </c>
      <c r="N32" s="9">
        <f t="shared" si="8"/>
        <v>0.24267599931749201</v>
      </c>
    </row>
    <row r="33" spans="1:14" x14ac:dyDescent="0.25">
      <c r="A33" s="5">
        <v>23</v>
      </c>
      <c r="B33" s="5" t="s">
        <v>74</v>
      </c>
      <c r="C33" s="19">
        <v>0.79343194709890219</v>
      </c>
      <c r="D33" s="19">
        <v>0.31741281834795709</v>
      </c>
      <c r="E33" s="14">
        <f t="shared" si="0"/>
        <v>1.499684641686774</v>
      </c>
      <c r="F33" s="14">
        <f t="shared" si="1"/>
        <v>1.499684641686774</v>
      </c>
      <c r="G33" s="5">
        <f t="shared" si="2"/>
        <v>30</v>
      </c>
      <c r="H33" s="19">
        <v>0.5567919855956639</v>
      </c>
      <c r="I33" s="14">
        <f t="shared" si="3"/>
        <v>0.43041040902135952</v>
      </c>
      <c r="J33" s="5">
        <f t="shared" si="4"/>
        <v>12</v>
      </c>
      <c r="K33" s="19">
        <f t="shared" si="5"/>
        <v>0.6454798800314554</v>
      </c>
      <c r="L33" s="5">
        <f t="shared" si="6"/>
        <v>30</v>
      </c>
      <c r="M33" s="9">
        <f t="shared" si="7"/>
        <v>1</v>
      </c>
      <c r="N33" s="9">
        <f t="shared" si="8"/>
        <v>0.6454798800314554</v>
      </c>
    </row>
    <row r="34" spans="1:14" x14ac:dyDescent="0.25">
      <c r="A34" s="5">
        <v>25</v>
      </c>
      <c r="B34" s="5" t="s">
        <v>75</v>
      </c>
      <c r="C34" s="19">
        <v>0.91488978686917022</v>
      </c>
      <c r="D34" s="19">
        <v>0.51157141737483669</v>
      </c>
      <c r="E34" s="14">
        <f t="shared" si="0"/>
        <v>0.7883911332732173</v>
      </c>
      <c r="F34" s="14">
        <f t="shared" si="1"/>
        <v>0.7883911332732173</v>
      </c>
      <c r="G34" s="5">
        <f t="shared" si="2"/>
        <v>15</v>
      </c>
      <c r="H34" s="19">
        <v>0.71582004278126821</v>
      </c>
      <c r="I34" s="14">
        <f t="shared" si="3"/>
        <v>0.55334201168425023</v>
      </c>
      <c r="J34" s="5">
        <f t="shared" si="4"/>
        <v>22</v>
      </c>
      <c r="K34" s="19">
        <f t="shared" si="5"/>
        <v>0.43624993567942788</v>
      </c>
      <c r="L34" s="5">
        <f t="shared" si="6"/>
        <v>18</v>
      </c>
      <c r="M34" s="9">
        <f t="shared" si="7"/>
        <v>1</v>
      </c>
      <c r="N34" s="9">
        <f t="shared" si="8"/>
        <v>0.43624993567942788</v>
      </c>
    </row>
    <row r="35" spans="1:14" x14ac:dyDescent="0.25">
      <c r="A35" s="5">
        <v>27</v>
      </c>
      <c r="B35" s="5" t="s">
        <v>76</v>
      </c>
      <c r="C35" s="19">
        <v>0.20611450505487378</v>
      </c>
      <c r="D35" s="19">
        <v>7.2772889672833879E-2</v>
      </c>
      <c r="E35" s="14">
        <f t="shared" si="0"/>
        <v>1.8322979337704701</v>
      </c>
      <c r="F35" s="14">
        <f t="shared" si="1"/>
        <v>1.8322979337704701</v>
      </c>
      <c r="G35" s="5">
        <f t="shared" si="2"/>
        <v>32</v>
      </c>
      <c r="H35" s="19">
        <v>0.14028580666905038</v>
      </c>
      <c r="I35" s="14">
        <f t="shared" si="3"/>
        <v>0.10844349953011889</v>
      </c>
      <c r="J35" s="5">
        <f t="shared" si="4"/>
        <v>1</v>
      </c>
      <c r="K35" s="19">
        <f t="shared" si="5"/>
        <v>0.19870080011987579</v>
      </c>
      <c r="L35" s="5">
        <f t="shared" si="6"/>
        <v>4</v>
      </c>
      <c r="M35" s="9">
        <f t="shared" si="7"/>
        <v>1</v>
      </c>
      <c r="N35" s="9">
        <f t="shared" si="8"/>
        <v>0.19870080011987579</v>
      </c>
    </row>
    <row r="36" spans="1:14" x14ac:dyDescent="0.25">
      <c r="A36" s="5">
        <v>41</v>
      </c>
      <c r="B36" s="5" t="s">
        <v>77</v>
      </c>
      <c r="C36" s="19">
        <v>0.92654165762063423</v>
      </c>
      <c r="D36" s="19">
        <v>0.58672078303065445</v>
      </c>
      <c r="E36" s="14">
        <f t="shared" si="0"/>
        <v>0.5791867007585193</v>
      </c>
      <c r="F36" s="14">
        <f t="shared" si="1"/>
        <v>0.5791867007585193</v>
      </c>
      <c r="G36" s="5">
        <f t="shared" si="2"/>
        <v>7</v>
      </c>
      <c r="H36" s="19">
        <v>0.75743067834701483</v>
      </c>
      <c r="I36" s="14">
        <f t="shared" si="3"/>
        <v>0.58550779556192534</v>
      </c>
      <c r="J36" s="5">
        <f t="shared" si="4"/>
        <v>23</v>
      </c>
      <c r="K36" s="19">
        <f t="shared" si="5"/>
        <v>0.33911832837990513</v>
      </c>
      <c r="L36" s="5">
        <f t="shared" si="6"/>
        <v>11</v>
      </c>
      <c r="M36" s="9">
        <f t="shared" si="7"/>
        <v>1</v>
      </c>
      <c r="N36" s="9">
        <f t="shared" si="8"/>
        <v>0.33911832837990513</v>
      </c>
    </row>
    <row r="37" spans="1:14" x14ac:dyDescent="0.25">
      <c r="A37" s="5">
        <v>44</v>
      </c>
      <c r="B37" s="5" t="s">
        <v>78</v>
      </c>
      <c r="C37" s="19">
        <v>0.26643961377840331</v>
      </c>
      <c r="D37" s="19">
        <v>0.13021355022236467</v>
      </c>
      <c r="E37" s="14">
        <f t="shared" si="0"/>
        <v>1.0461742523985134</v>
      </c>
      <c r="F37" s="14">
        <f t="shared" si="1"/>
        <v>1.0461742523985134</v>
      </c>
      <c r="G37" s="5">
        <f t="shared" si="2"/>
        <v>22</v>
      </c>
      <c r="H37" s="19">
        <v>0.19958294047610856</v>
      </c>
      <c r="I37" s="14">
        <f t="shared" si="3"/>
        <v>0.1542812706833554</v>
      </c>
      <c r="J37" s="5">
        <f t="shared" si="4"/>
        <v>2</v>
      </c>
      <c r="K37" s="19">
        <f t="shared" si="5"/>
        <v>0.161405093016252</v>
      </c>
      <c r="L37" s="5">
        <f t="shared" si="6"/>
        <v>2</v>
      </c>
      <c r="M37" s="9">
        <f t="shared" si="7"/>
        <v>1</v>
      </c>
      <c r="N37" s="9">
        <f t="shared" si="8"/>
        <v>0.161405093016252</v>
      </c>
    </row>
    <row r="38" spans="1:14" x14ac:dyDescent="0.25">
      <c r="A38" s="5">
        <v>47</v>
      </c>
      <c r="B38" s="5" t="s">
        <v>79</v>
      </c>
      <c r="C38" s="19">
        <v>0.54838220479434996</v>
      </c>
      <c r="D38" s="19">
        <v>0.23311602943767534</v>
      </c>
      <c r="E38" s="14">
        <f t="shared" si="0"/>
        <v>1.352400245136135</v>
      </c>
      <c r="F38" s="14">
        <f t="shared" si="1"/>
        <v>1.352400245136135</v>
      </c>
      <c r="G38" s="5">
        <f t="shared" si="2"/>
        <v>29</v>
      </c>
      <c r="H38" s="19">
        <v>0.3908244974484647</v>
      </c>
      <c r="I38" s="14">
        <f t="shared" si="3"/>
        <v>0.3021144990483336</v>
      </c>
      <c r="J38" s="5">
        <f t="shared" si="4"/>
        <v>5</v>
      </c>
      <c r="K38" s="19">
        <f t="shared" si="5"/>
        <v>0.40857972257214697</v>
      </c>
      <c r="L38" s="5">
        <f t="shared" si="6"/>
        <v>16</v>
      </c>
      <c r="M38" s="9">
        <f t="shared" si="7"/>
        <v>1</v>
      </c>
      <c r="N38" s="9">
        <f t="shared" si="8"/>
        <v>0.40857972257214697</v>
      </c>
    </row>
    <row r="39" spans="1:14" x14ac:dyDescent="0.25">
      <c r="A39" s="5">
        <v>50</v>
      </c>
      <c r="B39" s="5" t="s">
        <v>80</v>
      </c>
      <c r="C39" s="19">
        <v>0.93948454818923388</v>
      </c>
      <c r="D39" s="19">
        <v>0.45153172768888927</v>
      </c>
      <c r="E39" s="14">
        <f t="shared" si="0"/>
        <v>1.0806612040262868</v>
      </c>
      <c r="F39" s="14">
        <f t="shared" si="1"/>
        <v>1.0806612040262868</v>
      </c>
      <c r="G39" s="5">
        <f t="shared" si="2"/>
        <v>24</v>
      </c>
      <c r="H39" s="19">
        <v>0.69401423941246709</v>
      </c>
      <c r="I39" s="14">
        <f t="shared" si="3"/>
        <v>0.53648572605189804</v>
      </c>
      <c r="J39" s="5">
        <f t="shared" si="4"/>
        <v>20</v>
      </c>
      <c r="K39" s="19">
        <f t="shared" si="5"/>
        <v>0.57975931065816078</v>
      </c>
      <c r="L39" s="5">
        <f t="shared" si="6"/>
        <v>29</v>
      </c>
      <c r="M39" s="9">
        <f t="shared" si="7"/>
        <v>1</v>
      </c>
      <c r="N39" s="9">
        <f t="shared" si="8"/>
        <v>0.57975931065816078</v>
      </c>
    </row>
    <row r="40" spans="1:14" x14ac:dyDescent="0.25">
      <c r="A40" s="5">
        <v>52</v>
      </c>
      <c r="B40" s="5" t="s">
        <v>81</v>
      </c>
      <c r="C40" s="19">
        <v>1.0262823039113145</v>
      </c>
      <c r="D40" s="19">
        <v>0.70653104184193372</v>
      </c>
      <c r="E40" s="14">
        <f t="shared" si="0"/>
        <v>0.45256505819728166</v>
      </c>
      <c r="F40" s="14">
        <f t="shared" si="1"/>
        <v>0.45256505819728166</v>
      </c>
      <c r="G40" s="5">
        <f t="shared" si="2"/>
        <v>5</v>
      </c>
      <c r="H40" s="19">
        <v>0.87033644720373338</v>
      </c>
      <c r="I40" s="14">
        <f t="shared" si="3"/>
        <v>0.67278602407755816</v>
      </c>
      <c r="J40" s="5">
        <f t="shared" si="4"/>
        <v>26</v>
      </c>
      <c r="K40" s="19">
        <f t="shared" si="5"/>
        <v>0.30447944614097783</v>
      </c>
      <c r="L40" s="5">
        <f t="shared" si="6"/>
        <v>10</v>
      </c>
      <c r="M40" s="9">
        <f t="shared" si="7"/>
        <v>1</v>
      </c>
      <c r="N40" s="9">
        <f t="shared" si="8"/>
        <v>0.30447944614097783</v>
      </c>
    </row>
    <row r="41" spans="1:14" ht="13.9" customHeight="1" x14ac:dyDescent="0.25">
      <c r="A41" s="5">
        <v>54</v>
      </c>
      <c r="B41" s="5" t="s">
        <v>82</v>
      </c>
      <c r="C41" s="19">
        <v>0.703224147707595</v>
      </c>
      <c r="D41" s="19">
        <v>0.50653784405887925</v>
      </c>
      <c r="E41" s="14">
        <f t="shared" si="0"/>
        <v>0.38829537803665704</v>
      </c>
      <c r="F41" s="14">
        <f t="shared" si="1"/>
        <v>0.38829537803665704</v>
      </c>
      <c r="G41" s="5">
        <f t="shared" si="2"/>
        <v>3</v>
      </c>
      <c r="H41" s="19">
        <v>0.60632230974255119</v>
      </c>
      <c r="I41" s="14">
        <f t="shared" si="3"/>
        <v>0.46869825731395948</v>
      </c>
      <c r="J41" s="5">
        <f t="shared" si="4"/>
        <v>13</v>
      </c>
      <c r="K41" s="19">
        <f t="shared" si="5"/>
        <v>0.18199336700884625</v>
      </c>
      <c r="L41" s="5">
        <f t="shared" si="6"/>
        <v>3</v>
      </c>
      <c r="M41" s="9">
        <f t="shared" si="7"/>
        <v>1</v>
      </c>
      <c r="N41" s="9">
        <f t="shared" si="8"/>
        <v>0.18199336700884625</v>
      </c>
    </row>
    <row r="42" spans="1:14" x14ac:dyDescent="0.25">
      <c r="A42" s="5">
        <v>63</v>
      </c>
      <c r="B42" s="5" t="s">
        <v>83</v>
      </c>
      <c r="C42" s="19">
        <v>1.1303406874401229</v>
      </c>
      <c r="D42" s="19">
        <v>0.73804296225967236</v>
      </c>
      <c r="E42" s="14">
        <f t="shared" si="0"/>
        <v>0.53153779012992597</v>
      </c>
      <c r="F42" s="14">
        <f t="shared" si="1"/>
        <v>0.53153779012992597</v>
      </c>
      <c r="G42" s="5">
        <f t="shared" si="2"/>
        <v>6</v>
      </c>
      <c r="H42" s="19">
        <v>0.94139082903127846</v>
      </c>
      <c r="I42" s="14">
        <f t="shared" si="3"/>
        <v>0.72771236342210877</v>
      </c>
      <c r="J42" s="5">
        <f t="shared" si="4"/>
        <v>30</v>
      </c>
      <c r="K42" s="19">
        <f t="shared" si="5"/>
        <v>0.38680662150361328</v>
      </c>
      <c r="L42" s="5">
        <f t="shared" si="6"/>
        <v>14</v>
      </c>
      <c r="M42" s="9">
        <f t="shared" si="7"/>
        <v>1</v>
      </c>
      <c r="N42" s="9">
        <f t="shared" si="8"/>
        <v>0.38680662150361328</v>
      </c>
    </row>
    <row r="43" spans="1:14" x14ac:dyDescent="0.25">
      <c r="A43" s="5">
        <v>66</v>
      </c>
      <c r="B43" s="5" t="s">
        <v>84</v>
      </c>
      <c r="C43" s="19">
        <v>1.6316206906076258</v>
      </c>
      <c r="D43" s="19">
        <v>0.92384734933517521</v>
      </c>
      <c r="E43" s="14">
        <f t="shared" si="0"/>
        <v>0.76611503164649752</v>
      </c>
      <c r="F43" s="14">
        <f t="shared" si="1"/>
        <v>0.76611503164649752</v>
      </c>
      <c r="G43" s="5">
        <f t="shared" si="2"/>
        <v>14</v>
      </c>
      <c r="H43" s="19">
        <v>1.293630390727917</v>
      </c>
      <c r="I43" s="14">
        <f t="shared" si="3"/>
        <v>1</v>
      </c>
      <c r="J43" s="5">
        <f t="shared" si="4"/>
        <v>33</v>
      </c>
      <c r="K43" s="19">
        <f t="shared" si="5"/>
        <v>0.76611503164649752</v>
      </c>
      <c r="L43" s="5">
        <f t="shared" si="6"/>
        <v>32</v>
      </c>
      <c r="M43" s="9">
        <f t="shared" si="7"/>
        <v>1</v>
      </c>
      <c r="N43" s="9">
        <f t="shared" si="8"/>
        <v>0.76611503164649752</v>
      </c>
    </row>
    <row r="44" spans="1:14" x14ac:dyDescent="0.25">
      <c r="A44" s="5">
        <v>68</v>
      </c>
      <c r="B44" s="5" t="s">
        <v>85</v>
      </c>
      <c r="C44" s="19">
        <v>0.82915124758338876</v>
      </c>
      <c r="D44" s="19">
        <v>0.48842314600525888</v>
      </c>
      <c r="E44" s="14">
        <f t="shared" si="0"/>
        <v>0.69760842491780939</v>
      </c>
      <c r="F44" s="14">
        <f t="shared" si="1"/>
        <v>0.69760842491780939</v>
      </c>
      <c r="G44" s="5">
        <f t="shared" si="2"/>
        <v>12</v>
      </c>
      <c r="H44" s="19">
        <v>0.6624592439828404</v>
      </c>
      <c r="I44" s="14">
        <f t="shared" si="3"/>
        <v>0.51209313628607556</v>
      </c>
      <c r="J44" s="5">
        <f t="shared" si="4"/>
        <v>17</v>
      </c>
      <c r="K44" s="19">
        <f t="shared" si="5"/>
        <v>0.35724048621575027</v>
      </c>
      <c r="L44" s="5">
        <f t="shared" si="6"/>
        <v>12</v>
      </c>
      <c r="M44" s="9">
        <f t="shared" si="7"/>
        <v>1</v>
      </c>
      <c r="N44" s="9">
        <f t="shared" si="8"/>
        <v>0.35724048621575027</v>
      </c>
    </row>
    <row r="45" spans="1:14" x14ac:dyDescent="0.25">
      <c r="A45" s="5">
        <v>70</v>
      </c>
      <c r="B45" s="5" t="s">
        <v>86</v>
      </c>
      <c r="C45" s="19">
        <v>0.65458413451703956</v>
      </c>
      <c r="D45" s="19">
        <v>0.29466633609845511</v>
      </c>
      <c r="E45" s="14">
        <f t="shared" si="0"/>
        <v>1.2214418626304406</v>
      </c>
      <c r="F45" s="14">
        <f t="shared" si="1"/>
        <v>1.2214418626304406</v>
      </c>
      <c r="G45" s="5">
        <f t="shared" si="2"/>
        <v>27</v>
      </c>
      <c r="H45" s="19">
        <v>0.47403414269141297</v>
      </c>
      <c r="I45" s="14">
        <f t="shared" si="3"/>
        <v>0.36643707977877454</v>
      </c>
      <c r="J45" s="5">
        <f t="shared" si="4"/>
        <v>9</v>
      </c>
      <c r="K45" s="19">
        <f t="shared" si="5"/>
        <v>0.44758158926184577</v>
      </c>
      <c r="L45" s="5">
        <f t="shared" si="6"/>
        <v>21</v>
      </c>
      <c r="M45" s="9">
        <f t="shared" si="7"/>
        <v>1</v>
      </c>
      <c r="N45" s="9">
        <f t="shared" si="8"/>
        <v>0.44758158926184577</v>
      </c>
    </row>
    <row r="46" spans="1:14" x14ac:dyDescent="0.25">
      <c r="A46" s="5">
        <v>73</v>
      </c>
      <c r="B46" s="5" t="s">
        <v>87</v>
      </c>
      <c r="C46" s="19">
        <v>1.0853228510318516</v>
      </c>
      <c r="D46" s="19">
        <v>0.66435646201331078</v>
      </c>
      <c r="E46" s="14">
        <f t="shared" si="0"/>
        <v>0.63364535921396137</v>
      </c>
      <c r="F46" s="14">
        <f t="shared" si="1"/>
        <v>0.63364535921396137</v>
      </c>
      <c r="G46" s="5">
        <f t="shared" si="2"/>
        <v>9</v>
      </c>
      <c r="H46" s="19">
        <v>0.87731996297709758</v>
      </c>
      <c r="I46" s="14">
        <f t="shared" si="3"/>
        <v>0.67818440975511995</v>
      </c>
      <c r="J46" s="5">
        <f t="shared" si="4"/>
        <v>27</v>
      </c>
      <c r="K46" s="19">
        <f t="shared" si="5"/>
        <v>0.42972840393259137</v>
      </c>
      <c r="L46" s="5">
        <f t="shared" si="6"/>
        <v>17</v>
      </c>
      <c r="M46" s="9">
        <f t="shared" si="7"/>
        <v>1</v>
      </c>
      <c r="N46" s="9">
        <f t="shared" si="8"/>
        <v>0.42972840393259137</v>
      </c>
    </row>
    <row r="47" spans="1:14" x14ac:dyDescent="0.25">
      <c r="A47" s="5">
        <v>76</v>
      </c>
      <c r="B47" s="5" t="s">
        <v>88</v>
      </c>
      <c r="C47" s="19">
        <v>0.90020634359398433</v>
      </c>
      <c r="D47" s="19">
        <v>0.48665655113012213</v>
      </c>
      <c r="E47" s="14">
        <f t="shared" si="0"/>
        <v>0.84977751045066552</v>
      </c>
      <c r="F47" s="14">
        <f t="shared" si="1"/>
        <v>0.84977751045066552</v>
      </c>
      <c r="G47" s="5">
        <f t="shared" si="2"/>
        <v>19</v>
      </c>
      <c r="H47" s="19">
        <v>0.70383807919648333</v>
      </c>
      <c r="I47" s="14">
        <f t="shared" si="3"/>
        <v>0.54407973424344058</v>
      </c>
      <c r="J47" s="5">
        <f t="shared" si="4"/>
        <v>21</v>
      </c>
      <c r="K47" s="19">
        <f t="shared" si="5"/>
        <v>0.46234672205205063</v>
      </c>
      <c r="L47" s="5">
        <f t="shared" si="6"/>
        <v>22</v>
      </c>
      <c r="M47" s="9">
        <f t="shared" si="7"/>
        <v>1</v>
      </c>
      <c r="N47" s="9">
        <f t="shared" si="8"/>
        <v>0.46234672205205063</v>
      </c>
    </row>
    <row r="48" spans="1:14" x14ac:dyDescent="0.25">
      <c r="A48" s="5">
        <v>81</v>
      </c>
      <c r="B48" s="5" t="s">
        <v>89</v>
      </c>
      <c r="C48" s="19">
        <v>0.67009303233361528</v>
      </c>
      <c r="D48" s="19">
        <v>0.29236346626125598</v>
      </c>
      <c r="E48" s="14">
        <f t="shared" si="0"/>
        <v>1.2919862077938977</v>
      </c>
      <c r="F48" s="14">
        <f t="shared" si="1"/>
        <v>1.2919862077938977</v>
      </c>
      <c r="G48" s="5">
        <f t="shared" si="2"/>
        <v>28</v>
      </c>
      <c r="H48" s="19">
        <v>0.48110055001495311</v>
      </c>
      <c r="I48" s="14">
        <f t="shared" si="3"/>
        <v>0.37189954214375032</v>
      </c>
      <c r="J48" s="5">
        <f t="shared" si="4"/>
        <v>10</v>
      </c>
      <c r="K48" s="19">
        <f t="shared" si="5"/>
        <v>0.48048907913459082</v>
      </c>
      <c r="L48" s="5">
        <f t="shared" si="6"/>
        <v>24</v>
      </c>
      <c r="M48" s="9">
        <f t="shared" si="7"/>
        <v>1</v>
      </c>
      <c r="N48" s="9">
        <f t="shared" si="8"/>
        <v>0.48048907913459082</v>
      </c>
    </row>
    <row r="49" spans="1:25" x14ac:dyDescent="0.25">
      <c r="A49" s="5">
        <v>85</v>
      </c>
      <c r="B49" s="5" t="s">
        <v>90</v>
      </c>
      <c r="C49" s="19">
        <v>0.84354621584293432</v>
      </c>
      <c r="D49" s="19">
        <v>0.41094053474177794</v>
      </c>
      <c r="E49" s="14">
        <f t="shared" si="0"/>
        <v>1.0527208793676004</v>
      </c>
      <c r="F49" s="14">
        <f t="shared" si="1"/>
        <v>1.0527208793676004</v>
      </c>
      <c r="G49" s="5">
        <f t="shared" si="2"/>
        <v>23</v>
      </c>
      <c r="H49" s="19">
        <v>0.62612370726107835</v>
      </c>
      <c r="I49" s="14">
        <f t="shared" si="3"/>
        <v>0.48400510048991879</v>
      </c>
      <c r="J49" s="5">
        <f t="shared" si="4"/>
        <v>15</v>
      </c>
      <c r="K49" s="19">
        <f t="shared" si="5"/>
        <v>0.5095222750061511</v>
      </c>
      <c r="L49" s="5">
        <f t="shared" si="6"/>
        <v>25</v>
      </c>
      <c r="M49" s="9">
        <f t="shared" si="7"/>
        <v>1</v>
      </c>
      <c r="N49" s="9">
        <f t="shared" si="8"/>
        <v>0.5095222750061511</v>
      </c>
    </row>
    <row r="50" spans="1:25" x14ac:dyDescent="0.25">
      <c r="A50" s="5">
        <v>86</v>
      </c>
      <c r="B50" s="5" t="s">
        <v>91</v>
      </c>
      <c r="C50" s="19">
        <v>1.1194584155684302</v>
      </c>
      <c r="D50" s="19">
        <v>0.68924930147234253</v>
      </c>
      <c r="E50" s="14">
        <f t="shared" si="0"/>
        <v>0.62417054783674764</v>
      </c>
      <c r="F50" s="14">
        <f t="shared" si="1"/>
        <v>0.62417054783674764</v>
      </c>
      <c r="G50" s="5">
        <f t="shared" si="2"/>
        <v>8</v>
      </c>
      <c r="H50" s="19">
        <v>0.90428141449767296</v>
      </c>
      <c r="I50" s="14">
        <f t="shared" si="3"/>
        <v>0.69902610589477576</v>
      </c>
      <c r="J50" s="5">
        <f t="shared" si="4"/>
        <v>28</v>
      </c>
      <c r="K50" s="19">
        <f t="shared" si="5"/>
        <v>0.43631150746853054</v>
      </c>
      <c r="L50" s="5">
        <f t="shared" si="6"/>
        <v>19</v>
      </c>
      <c r="M50" s="9">
        <f t="shared" si="7"/>
        <v>1</v>
      </c>
      <c r="N50" s="9">
        <f t="shared" si="8"/>
        <v>0.43631150746853054</v>
      </c>
    </row>
    <row r="51" spans="1:25" ht="13.9" customHeight="1" x14ac:dyDescent="0.25">
      <c r="A51" s="5">
        <v>88</v>
      </c>
      <c r="B51" s="5" t="s">
        <v>92</v>
      </c>
      <c r="C51" s="19">
        <v>0.67744418783679761</v>
      </c>
      <c r="D51" s="19">
        <v>0.13431833445265279</v>
      </c>
      <c r="E51" s="14">
        <f t="shared" si="0"/>
        <v>4.043571978444958</v>
      </c>
      <c r="F51" s="14">
        <f t="shared" si="1"/>
        <v>4.043571978444958</v>
      </c>
      <c r="G51" s="5">
        <f t="shared" si="2"/>
        <v>33</v>
      </c>
      <c r="H51" s="19">
        <v>0.41763713757931092</v>
      </c>
      <c r="I51" s="14">
        <f t="shared" si="3"/>
        <v>0.32284116125650802</v>
      </c>
      <c r="J51" s="5">
        <f t="shared" si="4"/>
        <v>7</v>
      </c>
      <c r="K51" s="19">
        <f t="shared" si="5"/>
        <v>1.3054314731454459</v>
      </c>
      <c r="L51" s="5">
        <f t="shared" si="6"/>
        <v>33</v>
      </c>
      <c r="M51" s="9">
        <f t="shared" si="7"/>
        <v>1</v>
      </c>
      <c r="N51" s="9">
        <f t="shared" si="8"/>
        <v>1.3054314731454459</v>
      </c>
    </row>
    <row r="52" spans="1:25" x14ac:dyDescent="0.25">
      <c r="A52" s="5">
        <v>91</v>
      </c>
      <c r="B52" s="5" t="s">
        <v>93</v>
      </c>
      <c r="C52" s="19">
        <v>1.154422420357134</v>
      </c>
      <c r="D52" s="19">
        <v>0.69804779300556108</v>
      </c>
      <c r="E52" s="14">
        <f t="shared" si="0"/>
        <v>0.65378707865628505</v>
      </c>
      <c r="F52" s="14">
        <f t="shared" si="1"/>
        <v>0.65378707865628505</v>
      </c>
      <c r="G52" s="5">
        <f t="shared" si="2"/>
        <v>10</v>
      </c>
      <c r="H52" s="19">
        <v>0.92006213406619664</v>
      </c>
      <c r="I52" s="14">
        <f t="shared" si="3"/>
        <v>0.71122489132965094</v>
      </c>
      <c r="J52" s="5">
        <f t="shared" si="4"/>
        <v>29</v>
      </c>
      <c r="K52" s="19">
        <f t="shared" si="5"/>
        <v>0.46498964397004627</v>
      </c>
      <c r="L52" s="5">
        <f t="shared" si="6"/>
        <v>23</v>
      </c>
      <c r="M52" s="9">
        <f t="shared" si="7"/>
        <v>1</v>
      </c>
      <c r="N52" s="9">
        <f t="shared" si="8"/>
        <v>0.46498964397004627</v>
      </c>
    </row>
    <row r="53" spans="1:25" x14ac:dyDescent="0.25">
      <c r="A53" s="5">
        <v>94</v>
      </c>
      <c r="B53" s="5" t="s">
        <v>94</v>
      </c>
      <c r="C53" s="19">
        <v>0.79078174423859016</v>
      </c>
      <c r="D53" s="19">
        <v>0.560714911512178</v>
      </c>
      <c r="E53" s="14">
        <f t="shared" si="0"/>
        <v>0.41030981699051067</v>
      </c>
      <c r="F53" s="14">
        <f t="shared" si="1"/>
        <v>0.41030981699051067</v>
      </c>
      <c r="G53" s="5">
        <f t="shared" si="2"/>
        <v>4</v>
      </c>
      <c r="H53" s="19">
        <v>0.67161605343885578</v>
      </c>
      <c r="I53" s="14">
        <f t="shared" si="3"/>
        <v>0.51917151780961335</v>
      </c>
      <c r="J53" s="5">
        <f t="shared" si="4"/>
        <v>18</v>
      </c>
      <c r="K53" s="19">
        <f t="shared" si="5"/>
        <v>0.21302117045914809</v>
      </c>
      <c r="L53" s="5">
        <f t="shared" si="6"/>
        <v>6</v>
      </c>
      <c r="M53" s="9">
        <f t="shared" si="7"/>
        <v>1</v>
      </c>
      <c r="N53" s="9">
        <f t="shared" si="8"/>
        <v>0.21302117045914809</v>
      </c>
    </row>
    <row r="54" spans="1:25" x14ac:dyDescent="0.25">
      <c r="A54" s="5">
        <v>95</v>
      </c>
      <c r="B54" s="5" t="s">
        <v>95</v>
      </c>
      <c r="C54" s="19">
        <v>0.53408104679885171</v>
      </c>
      <c r="D54" s="19">
        <v>0.2817581709869586</v>
      </c>
      <c r="E54" s="14">
        <f t="shared" si="0"/>
        <v>0.89552993238152467</v>
      </c>
      <c r="F54" s="14">
        <f t="shared" si="1"/>
        <v>0.89552993238152467</v>
      </c>
      <c r="G54" s="5">
        <f t="shared" si="2"/>
        <v>20</v>
      </c>
      <c r="H54" s="19">
        <v>0.40158520475561427</v>
      </c>
      <c r="I54" s="14">
        <f t="shared" si="3"/>
        <v>0.31043272300494196</v>
      </c>
      <c r="J54" s="5">
        <f t="shared" si="4"/>
        <v>6</v>
      </c>
      <c r="K54" s="19">
        <f t="shared" si="5"/>
        <v>0.27800179544162823</v>
      </c>
      <c r="L54" s="5">
        <f t="shared" si="6"/>
        <v>8</v>
      </c>
      <c r="M54" s="9">
        <f t="shared" si="7"/>
        <v>1</v>
      </c>
      <c r="N54" s="9">
        <f t="shared" si="8"/>
        <v>0.27800179544162823</v>
      </c>
    </row>
    <row r="55" spans="1:25" x14ac:dyDescent="0.25">
      <c r="A55" s="5">
        <v>97</v>
      </c>
      <c r="B55" s="5" t="s">
        <v>96</v>
      </c>
      <c r="C55" s="19">
        <v>1.1951275568834752</v>
      </c>
      <c r="D55" s="19">
        <v>0.88146406984553394</v>
      </c>
      <c r="E55" s="14">
        <f t="shared" si="0"/>
        <v>0.35584375786628153</v>
      </c>
      <c r="F55" s="14">
        <f t="shared" si="1"/>
        <v>0.35584375786628153</v>
      </c>
      <c r="G55" s="5">
        <f t="shared" si="2"/>
        <v>1</v>
      </c>
      <c r="H55" s="19">
        <v>1.031176638364159</v>
      </c>
      <c r="I55" s="14">
        <f t="shared" si="3"/>
        <v>0.79711843951340922</v>
      </c>
      <c r="J55" s="5">
        <f t="shared" si="4"/>
        <v>31</v>
      </c>
      <c r="K55" s="19">
        <f t="shared" si="5"/>
        <v>0.28364962098095775</v>
      </c>
      <c r="L55" s="5">
        <f t="shared" si="6"/>
        <v>9</v>
      </c>
      <c r="M55" s="9">
        <f t="shared" si="7"/>
        <v>1</v>
      </c>
      <c r="N55" s="9">
        <f t="shared" si="8"/>
        <v>0.28364962098095775</v>
      </c>
    </row>
    <row r="56" spans="1:25" x14ac:dyDescent="0.25">
      <c r="A56" s="5">
        <v>99</v>
      </c>
      <c r="B56" s="5" t="s">
        <v>97</v>
      </c>
      <c r="C56" s="19">
        <v>0.31221813640463475</v>
      </c>
      <c r="D56" s="19">
        <v>0.14220255964607365</v>
      </c>
      <c r="E56" s="14">
        <f>(C56-D56)/D56</f>
        <v>1.1955873170054812</v>
      </c>
      <c r="F56" s="14">
        <f>ABS(E56)</f>
        <v>1.1955873170054812</v>
      </c>
      <c r="G56" s="5">
        <f>RANK(F56,$F$24:$F$56,1)</f>
        <v>26</v>
      </c>
      <c r="H56" s="19">
        <v>0.22324750706950439</v>
      </c>
      <c r="I56" s="14">
        <f t="shared" si="3"/>
        <v>0.17257441435330267</v>
      </c>
      <c r="J56" s="5">
        <f t="shared" si="4"/>
        <v>3</v>
      </c>
      <c r="K56" s="19">
        <f t="shared" si="5"/>
        <v>0.20632778104045735</v>
      </c>
      <c r="L56" s="5">
        <f t="shared" si="6"/>
        <v>5</v>
      </c>
      <c r="M56" s="9">
        <f t="shared" si="7"/>
        <v>1</v>
      </c>
      <c r="N56" s="9">
        <f t="shared" si="8"/>
        <v>0.20632778104045735</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0.83943481601017955</v>
      </c>
      <c r="D58" s="22">
        <f>AVERAGE(D24:D56)</f>
        <v>0.46964415857802855</v>
      </c>
      <c r="E58" s="22">
        <f>AVERAGE(E24:E56)</f>
        <v>0.9737747645296384</v>
      </c>
      <c r="F58" s="22">
        <f>AVERAGE(F24:F56)</f>
        <v>0.9737747645296384</v>
      </c>
      <c r="G58" s="20" t="s">
        <v>100</v>
      </c>
      <c r="H58" s="22">
        <f>AVERAGE(H24:H56)</f>
        <v>0.65666831990877272</v>
      </c>
      <c r="I58" s="22">
        <f>AVERAGE(I24:I56)</f>
        <v>0.5076166458483321</v>
      </c>
      <c r="J58" s="20" t="s">
        <v>100</v>
      </c>
      <c r="K58" s="22">
        <f>AVERAGE(K24:K56)</f>
        <v>0.43374654403278462</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0.31080362747514606</v>
      </c>
      <c r="D59" s="22">
        <f>_xlfn.STDEV.S(D24:D56)</f>
        <v>0.22180892048527362</v>
      </c>
      <c r="E59" s="22">
        <f>_xlfn.STDEV.S(E24:E56)</f>
        <v>0.66182701879914096</v>
      </c>
      <c r="F59" s="22">
        <f>_xlfn.STDEV.S(F24:F56)</f>
        <v>0.66182701879914096</v>
      </c>
      <c r="G59" s="20" t="s">
        <v>100</v>
      </c>
      <c r="H59" s="22">
        <f>_xlfn.STDEV.S(H24:H56)</f>
        <v>0.26323300546515355</v>
      </c>
      <c r="I59" s="22">
        <f>_xlfn.STDEV.S(I24:I56)</f>
        <v>0.20348393741510207</v>
      </c>
      <c r="J59" s="20" t="s">
        <v>100</v>
      </c>
      <c r="K59" s="22">
        <f>_xlfn.STDEV.S(K24:K56)</f>
        <v>0.22132575559270068</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9.659889485170936E-2</v>
      </c>
      <c r="D60" s="22">
        <f>_xlfn.VAR.S(D24:D56)</f>
        <v>4.9199197206842432E-2</v>
      </c>
      <c r="E60" s="22">
        <f>_xlfn.VAR.S(E24:E56)</f>
        <v>0.43801500281255845</v>
      </c>
      <c r="F60" s="22">
        <f>_xlfn.VAR.S(F24:F56)</f>
        <v>0.43801500281255845</v>
      </c>
      <c r="G60" s="20" t="s">
        <v>100</v>
      </c>
      <c r="H60" s="22">
        <f>_xlfn.VAR.S(H24:H56)</f>
        <v>6.9291615166217568E-2</v>
      </c>
      <c r="I60" s="22">
        <f>_xlfn.VAR.S(I24:I56)</f>
        <v>4.1405712785953175E-2</v>
      </c>
      <c r="J60" s="20" t="s">
        <v>100</v>
      </c>
      <c r="K60" s="22">
        <f>_xlfn.VAR.S(K24:K56)</f>
        <v>4.8985090088679878E-2</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1.6316206906076258</v>
      </c>
      <c r="D61" s="22">
        <f>MAX(D24:D56)</f>
        <v>0.92384734933517521</v>
      </c>
      <c r="E61" s="22">
        <f>MAX(E24:E56)</f>
        <v>4.043571978444958</v>
      </c>
      <c r="F61" s="22">
        <f>MAX(F24:F56)</f>
        <v>4.043571978444958</v>
      </c>
      <c r="G61" s="20" t="s">
        <v>100</v>
      </c>
      <c r="H61" s="22">
        <f>MAX(H24:H56)</f>
        <v>1.293630390727917</v>
      </c>
      <c r="I61" s="22">
        <f>MAX(I24:I56)</f>
        <v>1</v>
      </c>
      <c r="J61" s="20" t="s">
        <v>100</v>
      </c>
      <c r="K61" s="22">
        <f>MAX(K24:K56)</f>
        <v>1.3054314731454459</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0.20611450505487378</v>
      </c>
      <c r="D62" s="22">
        <f>MIN(D24:D56)</f>
        <v>7.2772889672833879E-2</v>
      </c>
      <c r="E62" s="22">
        <f>MIN(E24:E56)</f>
        <v>0.35584375786628153</v>
      </c>
      <c r="F62" s="22">
        <f>MIN(F24:F56)</f>
        <v>0.35584375786628153</v>
      </c>
      <c r="G62" s="20" t="s">
        <v>100</v>
      </c>
      <c r="H62" s="22">
        <f>MIN(H24:H56)</f>
        <v>0.14028580666905038</v>
      </c>
      <c r="I62" s="22">
        <f>MIN(I24:I56)</f>
        <v>0.10844349953011889</v>
      </c>
      <c r="J62" s="20" t="s">
        <v>100</v>
      </c>
      <c r="K62" s="22">
        <f>MIN(K24:K56)</f>
        <v>0.15946003624236518</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43.9" customHeight="1" x14ac:dyDescent="0.25">
      <c r="A64" s="30"/>
      <c r="B64" s="30"/>
      <c r="C64" s="30"/>
      <c r="D64" s="30"/>
      <c r="E64" s="30"/>
      <c r="F64" s="30"/>
      <c r="G64" s="30"/>
      <c r="H64" s="30"/>
      <c r="I64" s="30"/>
      <c r="J64" s="30"/>
      <c r="K64" s="30"/>
      <c r="L64" s="30"/>
    </row>
  </sheetData>
  <mergeCells count="20">
    <mergeCell ref="A14:L14"/>
    <mergeCell ref="A22:L22"/>
    <mergeCell ref="A63:L63"/>
    <mergeCell ref="A64:L64"/>
    <mergeCell ref="B15:F15"/>
    <mergeCell ref="B21:D21"/>
    <mergeCell ref="K21:L21"/>
    <mergeCell ref="B20:L20"/>
    <mergeCell ref="B19:L19"/>
    <mergeCell ref="B18:L18"/>
    <mergeCell ref="B17:L17"/>
    <mergeCell ref="B16:L16"/>
    <mergeCell ref="H15:L15"/>
    <mergeCell ref="F21:I21"/>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4313B-839D-4CF5-BCE5-8B4AE5B4EBA1}">
  <sheetPr>
    <tabColor rgb="FF00B050"/>
  </sheetPr>
  <dimension ref="A1:Y64"/>
  <sheetViews>
    <sheetView zoomScale="80" zoomScaleNormal="80" workbookViewId="0"/>
  </sheetViews>
  <sheetFormatPr baseColWidth="10" defaultColWidth="10.625" defaultRowHeight="15" x14ac:dyDescent="0.25"/>
  <cols>
    <col min="1" max="1" width="15.25" style="8" customWidth="1"/>
    <col min="2" max="2" width="14.75" style="8" bestFit="1" customWidth="1"/>
    <col min="3" max="12" width="13.375" style="8" customWidth="1"/>
    <col min="13" max="16384" width="10.6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2"/>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26" t="s">
        <v>40</v>
      </c>
      <c r="B14" s="26"/>
      <c r="C14" s="26"/>
      <c r="D14" s="26"/>
      <c r="E14" s="26"/>
      <c r="F14" s="26"/>
      <c r="G14" s="26"/>
      <c r="H14" s="26"/>
      <c r="I14" s="26"/>
      <c r="J14" s="26"/>
      <c r="K14" s="26"/>
      <c r="L14" s="26"/>
    </row>
    <row r="15" spans="1:12" s="4" customFormat="1" ht="43.9" customHeight="1" x14ac:dyDescent="0.25">
      <c r="A15" s="3" t="s">
        <v>1</v>
      </c>
      <c r="B15" s="25" t="s">
        <v>9</v>
      </c>
      <c r="C15" s="25"/>
      <c r="D15" s="25"/>
      <c r="E15" s="25"/>
      <c r="F15" s="25"/>
      <c r="G15" s="3" t="s">
        <v>3</v>
      </c>
      <c r="H15" s="25" t="s">
        <v>32</v>
      </c>
      <c r="I15" s="25"/>
      <c r="J15" s="25"/>
      <c r="K15" s="25"/>
      <c r="L15" s="25"/>
    </row>
    <row r="16" spans="1:12" s="4" customFormat="1" ht="43.9" customHeight="1" x14ac:dyDescent="0.25">
      <c r="A16" s="3" t="s">
        <v>5</v>
      </c>
      <c r="B16" s="25" t="s">
        <v>33</v>
      </c>
      <c r="C16" s="25"/>
      <c r="D16" s="25"/>
      <c r="E16" s="25"/>
      <c r="F16" s="25"/>
      <c r="G16" s="25"/>
      <c r="H16" s="25"/>
      <c r="I16" s="25"/>
      <c r="J16" s="25"/>
      <c r="K16" s="25"/>
      <c r="L16" s="25"/>
    </row>
    <row r="17" spans="1:14" s="4" customFormat="1" ht="43.9" customHeight="1" x14ac:dyDescent="0.25">
      <c r="A17" s="3" t="s">
        <v>41</v>
      </c>
      <c r="B17" s="25" t="s">
        <v>124</v>
      </c>
      <c r="C17" s="25"/>
      <c r="D17" s="25"/>
      <c r="E17" s="25"/>
      <c r="F17" s="25"/>
      <c r="G17" s="25"/>
      <c r="H17" s="25"/>
      <c r="I17" s="25"/>
      <c r="J17" s="25"/>
      <c r="K17" s="25"/>
      <c r="L17" s="25"/>
    </row>
    <row r="18" spans="1:14" s="4" customFormat="1" ht="43.9" customHeight="1" x14ac:dyDescent="0.25">
      <c r="A18" s="3" t="s">
        <v>43</v>
      </c>
      <c r="B18" s="25" t="s">
        <v>125</v>
      </c>
      <c r="C18" s="25"/>
      <c r="D18" s="25"/>
      <c r="E18" s="25"/>
      <c r="F18" s="25"/>
      <c r="G18" s="25"/>
      <c r="H18" s="25"/>
      <c r="I18" s="25"/>
      <c r="J18" s="25"/>
      <c r="K18" s="25"/>
      <c r="L18" s="25"/>
    </row>
    <row r="19" spans="1:14" s="4" customFormat="1" ht="43.9" customHeight="1" x14ac:dyDescent="0.25">
      <c r="A19" s="3" t="s">
        <v>45</v>
      </c>
      <c r="B19" s="25"/>
      <c r="C19" s="25"/>
      <c r="D19" s="25"/>
      <c r="E19" s="25"/>
      <c r="F19" s="25"/>
      <c r="G19" s="25"/>
      <c r="H19" s="25"/>
      <c r="I19" s="25"/>
      <c r="J19" s="25"/>
      <c r="K19" s="25"/>
      <c r="L19" s="25"/>
    </row>
    <row r="20" spans="1:14" s="4" customFormat="1" ht="43.9" customHeight="1" x14ac:dyDescent="0.25">
      <c r="A20" s="3" t="s">
        <v>46</v>
      </c>
      <c r="B20" s="25" t="s">
        <v>163</v>
      </c>
      <c r="C20" s="25"/>
      <c r="D20" s="25"/>
      <c r="E20" s="25"/>
      <c r="F20" s="25"/>
      <c r="G20" s="25"/>
      <c r="H20" s="25"/>
      <c r="I20" s="25"/>
      <c r="J20" s="25"/>
      <c r="K20" s="25"/>
      <c r="L20" s="25"/>
    </row>
    <row r="21" spans="1:14" s="11" customFormat="1" ht="43.9" customHeight="1" x14ac:dyDescent="0.25">
      <c r="A21" s="10" t="s">
        <v>47</v>
      </c>
      <c r="B21" s="44" t="s">
        <v>126</v>
      </c>
      <c r="C21" s="45"/>
      <c r="D21" s="46"/>
      <c r="E21" s="21" t="s">
        <v>49</v>
      </c>
      <c r="F21" s="32" t="s">
        <v>127</v>
      </c>
      <c r="G21" s="33"/>
      <c r="H21" s="33"/>
      <c r="I21" s="34"/>
      <c r="J21" s="10" t="s">
        <v>51</v>
      </c>
      <c r="K21" s="47" t="s">
        <v>20</v>
      </c>
      <c r="L21" s="34"/>
    </row>
    <row r="22" spans="1:14" ht="18.75" x14ac:dyDescent="0.25">
      <c r="A22" s="41" t="s">
        <v>52</v>
      </c>
      <c r="B22" s="42"/>
      <c r="C22" s="42"/>
      <c r="D22" s="42"/>
      <c r="E22" s="42"/>
      <c r="F22" s="42"/>
      <c r="G22" s="42"/>
      <c r="H22" s="42"/>
      <c r="I22" s="42"/>
      <c r="J22" s="42"/>
      <c r="K22" s="42"/>
      <c r="L22" s="43"/>
    </row>
    <row r="23" spans="1:14" s="9" customFormat="1" ht="43.9" customHeight="1" x14ac:dyDescent="0.25">
      <c r="A23" s="12" t="s">
        <v>53</v>
      </c>
      <c r="B23" s="13" t="s">
        <v>54</v>
      </c>
      <c r="C23" s="10" t="s">
        <v>55</v>
      </c>
      <c r="D23" s="10" t="s">
        <v>56</v>
      </c>
      <c r="E23" s="10" t="s">
        <v>57</v>
      </c>
      <c r="F23" s="10" t="s">
        <v>58</v>
      </c>
      <c r="G23" s="10" t="s">
        <v>59</v>
      </c>
      <c r="H23" s="10" t="s">
        <v>60</v>
      </c>
      <c r="I23" s="10" t="s">
        <v>61</v>
      </c>
      <c r="J23" s="10" t="s">
        <v>62</v>
      </c>
      <c r="K23" s="10" t="s">
        <v>63</v>
      </c>
      <c r="L23" s="10" t="s">
        <v>64</v>
      </c>
    </row>
    <row r="24" spans="1:14" x14ac:dyDescent="0.25">
      <c r="A24" s="5">
        <v>5</v>
      </c>
      <c r="B24" s="5" t="s">
        <v>65</v>
      </c>
      <c r="C24" s="19">
        <v>1.4924332870469261</v>
      </c>
      <c r="D24" s="19">
        <v>1.7019303776112631</v>
      </c>
      <c r="E24" s="14">
        <f>(C24-D24)/D24</f>
        <v>-0.12309380766701848</v>
      </c>
      <c r="F24" s="14">
        <f>ABS(E24)</f>
        <v>0.12309380766701848</v>
      </c>
      <c r="G24" s="5">
        <f>RANK(F24,$F$24:$F$56,1)</f>
        <v>16</v>
      </c>
      <c r="H24" s="19">
        <v>1.5935202004567517</v>
      </c>
      <c r="I24" s="14">
        <f>H24/MAX($H$24:$H$56)</f>
        <v>0.64872887061153794</v>
      </c>
      <c r="J24" s="5">
        <f>RANK(I24,$I$24:$I$56,1)</f>
        <v>20</v>
      </c>
      <c r="K24" s="19">
        <f>I24*F24</f>
        <v>7.985450682709877E-2</v>
      </c>
      <c r="L24" s="5">
        <f>RANK(K24,$K$24:$K$56,1)</f>
        <v>20</v>
      </c>
      <c r="M24" s="9">
        <f>IF(E24&gt;0,1,-1)</f>
        <v>-1</v>
      </c>
      <c r="N24" s="9">
        <f>K24*M24</f>
        <v>-7.985450682709877E-2</v>
      </c>
    </row>
    <row r="25" spans="1:14" x14ac:dyDescent="0.25">
      <c r="A25" s="5">
        <v>8</v>
      </c>
      <c r="B25" s="5" t="s">
        <v>66</v>
      </c>
      <c r="C25" s="19">
        <v>1.5992474129821259</v>
      </c>
      <c r="D25" s="19">
        <v>1.7128054862387332</v>
      </c>
      <c r="E25" s="14">
        <f t="shared" ref="E25:E56" si="0">(C25-D25)/D25</f>
        <v>-6.6299456750326752E-2</v>
      </c>
      <c r="F25" s="14">
        <f t="shared" ref="F25:F56" si="1">ABS(E25)</f>
        <v>6.6299456750326752E-2</v>
      </c>
      <c r="G25" s="5">
        <f t="shared" ref="G25:G56" si="2">RANK(F25,$F$24:$F$56,1)</f>
        <v>6</v>
      </c>
      <c r="H25" s="19">
        <v>1.6546789534039696</v>
      </c>
      <c r="I25" s="14">
        <f t="shared" ref="I25:I56" si="3">H25/MAX($H$24:$H$56)</f>
        <v>0.67362685980306902</v>
      </c>
      <c r="J25" s="5">
        <f t="shared" ref="J25:J56" si="4">RANK(I25,$I$24:$I$56,1)</f>
        <v>22</v>
      </c>
      <c r="K25" s="19">
        <f t="shared" ref="K25:K56" si="5">I25*F25</f>
        <v>4.4661094857371998E-2</v>
      </c>
      <c r="L25" s="5">
        <f t="shared" ref="L25:L56" si="6">RANK(K25,$K$24:$K$56,1)</f>
        <v>8</v>
      </c>
      <c r="M25" s="9">
        <f t="shared" ref="M25:M56" si="7">IF(E25&gt;0,1,-1)</f>
        <v>-1</v>
      </c>
      <c r="N25" s="9">
        <f t="shared" ref="N25:N56" si="8">K25*M25</f>
        <v>-4.4661094857371998E-2</v>
      </c>
    </row>
    <row r="26" spans="1:14" x14ac:dyDescent="0.25">
      <c r="A26" s="5">
        <v>11</v>
      </c>
      <c r="B26" s="5" t="s">
        <v>119</v>
      </c>
      <c r="C26" s="19">
        <v>1.3357313723838995</v>
      </c>
      <c r="D26" s="19">
        <v>1.3433888998629939</v>
      </c>
      <c r="E26" s="14">
        <f t="shared" si="0"/>
        <v>-5.7001568792740395E-3</v>
      </c>
      <c r="F26" s="14">
        <f t="shared" si="1"/>
        <v>5.7001568792740395E-3</v>
      </c>
      <c r="G26" s="5">
        <f t="shared" si="2"/>
        <v>1</v>
      </c>
      <c r="H26" s="19">
        <v>1.3393984607351124</v>
      </c>
      <c r="I26" s="14">
        <f t="shared" si="3"/>
        <v>0.54527482643926728</v>
      </c>
      <c r="J26" s="5">
        <f t="shared" si="4"/>
        <v>14</v>
      </c>
      <c r="K26" s="19">
        <f t="shared" si="5"/>
        <v>3.1081520530227471E-3</v>
      </c>
      <c r="L26" s="5">
        <f t="shared" si="6"/>
        <v>1</v>
      </c>
      <c r="M26" s="9">
        <f t="shared" si="7"/>
        <v>-1</v>
      </c>
      <c r="N26" s="9">
        <f t="shared" si="8"/>
        <v>-3.1081520530227471E-3</v>
      </c>
    </row>
    <row r="27" spans="1:14" x14ac:dyDescent="0.25">
      <c r="A27" s="5">
        <v>13</v>
      </c>
      <c r="B27" s="5" t="s">
        <v>68</v>
      </c>
      <c r="C27" s="19">
        <v>1.4273663941774757</v>
      </c>
      <c r="D27" s="19">
        <v>1.5478043776140498</v>
      </c>
      <c r="E27" s="14">
        <f t="shared" si="0"/>
        <v>-7.7812148084391644E-2</v>
      </c>
      <c r="F27" s="14">
        <f t="shared" si="1"/>
        <v>7.7812148084391644E-2</v>
      </c>
      <c r="G27" s="5">
        <f t="shared" si="2"/>
        <v>7</v>
      </c>
      <c r="H27" s="19">
        <v>1.4871291243692939</v>
      </c>
      <c r="I27" s="14">
        <f t="shared" si="3"/>
        <v>0.60541660973553535</v>
      </c>
      <c r="J27" s="5">
        <f t="shared" si="4"/>
        <v>16</v>
      </c>
      <c r="K27" s="19">
        <f t="shared" si="5"/>
        <v>4.7108766889491824E-2</v>
      </c>
      <c r="L27" s="5">
        <f t="shared" si="6"/>
        <v>9</v>
      </c>
      <c r="M27" s="9">
        <f t="shared" si="7"/>
        <v>-1</v>
      </c>
      <c r="N27" s="9">
        <f t="shared" si="8"/>
        <v>-4.7108766889491824E-2</v>
      </c>
    </row>
    <row r="28" spans="1:14" x14ac:dyDescent="0.25">
      <c r="A28" s="5">
        <v>15</v>
      </c>
      <c r="B28" s="5" t="s">
        <v>69</v>
      </c>
      <c r="C28" s="19">
        <v>1.8008023828338704</v>
      </c>
      <c r="D28" s="19">
        <v>2.0787814470316501</v>
      </c>
      <c r="E28" s="14">
        <f t="shared" si="0"/>
        <v>-0.13372212100252953</v>
      </c>
      <c r="F28" s="14">
        <f t="shared" si="1"/>
        <v>0.13372212100252953</v>
      </c>
      <c r="G28" s="5">
        <f t="shared" si="2"/>
        <v>17</v>
      </c>
      <c r="H28" s="19">
        <v>1.9379427163535572</v>
      </c>
      <c r="I28" s="14">
        <f t="shared" si="3"/>
        <v>0.78894474593390618</v>
      </c>
      <c r="J28" s="5">
        <f t="shared" si="4"/>
        <v>26</v>
      </c>
      <c r="K28" s="19">
        <f t="shared" si="5"/>
        <v>0.10549936478008372</v>
      </c>
      <c r="L28" s="5">
        <f t="shared" si="6"/>
        <v>25</v>
      </c>
      <c r="M28" s="9">
        <f t="shared" si="7"/>
        <v>-1</v>
      </c>
      <c r="N28" s="9">
        <f t="shared" si="8"/>
        <v>-0.10549936478008372</v>
      </c>
    </row>
    <row r="29" spans="1:14" x14ac:dyDescent="0.25">
      <c r="A29" s="5">
        <v>17</v>
      </c>
      <c r="B29" s="5" t="s">
        <v>70</v>
      </c>
      <c r="C29" s="19">
        <v>2.0202208105066362</v>
      </c>
      <c r="D29" s="19">
        <v>2.33728981796988</v>
      </c>
      <c r="E29" s="14">
        <f t="shared" si="0"/>
        <v>-0.13565669307482081</v>
      </c>
      <c r="F29" s="14">
        <f t="shared" si="1"/>
        <v>0.13565669307482081</v>
      </c>
      <c r="G29" s="5">
        <f t="shared" si="2"/>
        <v>18</v>
      </c>
      <c r="H29" s="19">
        <v>2.1734449438807095</v>
      </c>
      <c r="I29" s="14">
        <f t="shared" si="3"/>
        <v>0.88481870727208078</v>
      </c>
      <c r="J29" s="5">
        <f t="shared" si="4"/>
        <v>31</v>
      </c>
      <c r="K29" s="19">
        <f t="shared" si="5"/>
        <v>0.12003157979926839</v>
      </c>
      <c r="L29" s="5">
        <f t="shared" si="6"/>
        <v>26</v>
      </c>
      <c r="M29" s="9">
        <f t="shared" si="7"/>
        <v>-1</v>
      </c>
      <c r="N29" s="9">
        <f t="shared" si="8"/>
        <v>-0.12003157979926839</v>
      </c>
    </row>
    <row r="30" spans="1:14" x14ac:dyDescent="0.25">
      <c r="A30" s="5">
        <v>18</v>
      </c>
      <c r="B30" s="5" t="s">
        <v>71</v>
      </c>
      <c r="C30" s="19">
        <v>1.2449350550990268</v>
      </c>
      <c r="D30" s="19">
        <v>1.3564268909292458</v>
      </c>
      <c r="E30" s="14">
        <f t="shared" si="0"/>
        <v>-8.2195241465494284E-2</v>
      </c>
      <c r="F30" s="14">
        <f t="shared" si="1"/>
        <v>8.2195241465494284E-2</v>
      </c>
      <c r="G30" s="5">
        <f t="shared" si="2"/>
        <v>10</v>
      </c>
      <c r="H30" s="19">
        <v>1.3010142264611706</v>
      </c>
      <c r="I30" s="14">
        <f t="shared" si="3"/>
        <v>0.5296484409421236</v>
      </c>
      <c r="J30" s="5">
        <f t="shared" si="4"/>
        <v>13</v>
      </c>
      <c r="K30" s="19">
        <f t="shared" si="5"/>
        <v>4.353458149506044E-2</v>
      </c>
      <c r="L30" s="5">
        <f t="shared" si="6"/>
        <v>7</v>
      </c>
      <c r="M30" s="9">
        <f t="shared" si="7"/>
        <v>-1</v>
      </c>
      <c r="N30" s="9">
        <f t="shared" si="8"/>
        <v>-4.353458149506044E-2</v>
      </c>
    </row>
    <row r="31" spans="1:14" x14ac:dyDescent="0.25">
      <c r="A31" s="5">
        <v>19</v>
      </c>
      <c r="B31" s="5" t="s">
        <v>72</v>
      </c>
      <c r="C31" s="19">
        <v>1.2476369072298277</v>
      </c>
      <c r="D31" s="19">
        <v>1.2945926062644764</v>
      </c>
      <c r="E31" s="14">
        <f t="shared" si="0"/>
        <v>-3.627063742480232E-2</v>
      </c>
      <c r="F31" s="14">
        <f t="shared" si="1"/>
        <v>3.627063742480232E-2</v>
      </c>
      <c r="G31" s="5">
        <f t="shared" si="2"/>
        <v>2</v>
      </c>
      <c r="H31" s="19">
        <v>1.2708233715970976</v>
      </c>
      <c r="I31" s="14">
        <f t="shared" si="3"/>
        <v>0.51735761515080125</v>
      </c>
      <c r="J31" s="5">
        <f t="shared" si="4"/>
        <v>12</v>
      </c>
      <c r="K31" s="19">
        <f t="shared" si="5"/>
        <v>1.8764890478095129E-2</v>
      </c>
      <c r="L31" s="5">
        <f t="shared" si="6"/>
        <v>3</v>
      </c>
      <c r="M31" s="9">
        <f t="shared" si="7"/>
        <v>-1</v>
      </c>
      <c r="N31" s="9">
        <f t="shared" si="8"/>
        <v>-1.8764890478095129E-2</v>
      </c>
    </row>
    <row r="32" spans="1:14" x14ac:dyDescent="0.25">
      <c r="A32" s="5">
        <v>20</v>
      </c>
      <c r="B32" s="5" t="s">
        <v>73</v>
      </c>
      <c r="C32" s="19">
        <v>1.1239144499375364</v>
      </c>
      <c r="D32" s="19">
        <v>1.3258227900255746</v>
      </c>
      <c r="E32" s="14">
        <f t="shared" si="0"/>
        <v>-0.15228908539439379</v>
      </c>
      <c r="F32" s="14">
        <f t="shared" si="1"/>
        <v>0.15228908539439379</v>
      </c>
      <c r="G32" s="5">
        <f t="shared" si="2"/>
        <v>21</v>
      </c>
      <c r="H32" s="19">
        <v>1.2238084248398893</v>
      </c>
      <c r="I32" s="14">
        <f t="shared" si="3"/>
        <v>0.49821762978825423</v>
      </c>
      <c r="J32" s="5">
        <f t="shared" si="4"/>
        <v>10</v>
      </c>
      <c r="K32" s="19">
        <f t="shared" si="5"/>
        <v>7.5873107167815923E-2</v>
      </c>
      <c r="L32" s="5">
        <f t="shared" si="6"/>
        <v>18</v>
      </c>
      <c r="M32" s="9">
        <f t="shared" si="7"/>
        <v>-1</v>
      </c>
      <c r="N32" s="9">
        <f t="shared" si="8"/>
        <v>-7.5873107167815923E-2</v>
      </c>
    </row>
    <row r="33" spans="1:14" x14ac:dyDescent="0.25">
      <c r="A33" s="5">
        <v>23</v>
      </c>
      <c r="B33" s="5" t="s">
        <v>74</v>
      </c>
      <c r="C33" s="19">
        <v>1.3787572968400599</v>
      </c>
      <c r="D33" s="19">
        <v>1.6445852137801831</v>
      </c>
      <c r="E33" s="14">
        <f t="shared" si="0"/>
        <v>-0.16163827493566049</v>
      </c>
      <c r="F33" s="14">
        <f t="shared" si="1"/>
        <v>0.16163827493566049</v>
      </c>
      <c r="G33" s="5">
        <f t="shared" si="2"/>
        <v>22</v>
      </c>
      <c r="H33" s="19">
        <v>1.5108659647555889</v>
      </c>
      <c r="I33" s="14">
        <f t="shared" si="3"/>
        <v>0.61507997870398257</v>
      </c>
      <c r="J33" s="5">
        <f t="shared" si="4"/>
        <v>17</v>
      </c>
      <c r="K33" s="19">
        <f t="shared" si="5"/>
        <v>9.9420466705174529E-2</v>
      </c>
      <c r="L33" s="5">
        <f t="shared" si="6"/>
        <v>22</v>
      </c>
      <c r="M33" s="9">
        <f t="shared" si="7"/>
        <v>-1</v>
      </c>
      <c r="N33" s="9">
        <f t="shared" si="8"/>
        <v>-9.9420466705174529E-2</v>
      </c>
    </row>
    <row r="34" spans="1:14" x14ac:dyDescent="0.25">
      <c r="A34" s="5">
        <v>25</v>
      </c>
      <c r="B34" s="5" t="s">
        <v>75</v>
      </c>
      <c r="C34" s="19">
        <v>1.4973946021589302</v>
      </c>
      <c r="D34" s="19">
        <v>1.6308925034229333</v>
      </c>
      <c r="E34" s="14">
        <f t="shared" si="0"/>
        <v>-8.185573297063814E-2</v>
      </c>
      <c r="F34" s="14">
        <f t="shared" si="1"/>
        <v>8.185573297063814E-2</v>
      </c>
      <c r="G34" s="5">
        <f t="shared" si="2"/>
        <v>9</v>
      </c>
      <c r="H34" s="19">
        <v>1.5632768674787618</v>
      </c>
      <c r="I34" s="14">
        <f t="shared" si="3"/>
        <v>0.63641668075619973</v>
      </c>
      <c r="J34" s="5">
        <f t="shared" si="4"/>
        <v>19</v>
      </c>
      <c r="K34" s="19">
        <f t="shared" si="5"/>
        <v>5.2094353878039346E-2</v>
      </c>
      <c r="L34" s="5">
        <f t="shared" si="6"/>
        <v>10</v>
      </c>
      <c r="M34" s="9">
        <f t="shared" si="7"/>
        <v>-1</v>
      </c>
      <c r="N34" s="9">
        <f t="shared" si="8"/>
        <v>-5.2094353878039346E-2</v>
      </c>
    </row>
    <row r="35" spans="1:14" x14ac:dyDescent="0.25">
      <c r="A35" s="5">
        <v>27</v>
      </c>
      <c r="B35" s="5" t="s">
        <v>76</v>
      </c>
      <c r="C35" s="19">
        <v>0.96561610289286637</v>
      </c>
      <c r="D35" s="19">
        <v>1.0075703937694025</v>
      </c>
      <c r="E35" s="14">
        <f t="shared" si="0"/>
        <v>-4.1639066745085399E-2</v>
      </c>
      <c r="F35" s="14">
        <f t="shared" si="1"/>
        <v>4.1639066745085399E-2</v>
      </c>
      <c r="G35" s="5">
        <f t="shared" si="2"/>
        <v>4</v>
      </c>
      <c r="H35" s="19">
        <v>0.98632586055671134</v>
      </c>
      <c r="I35" s="14">
        <f t="shared" si="3"/>
        <v>0.40153746490976749</v>
      </c>
      <c r="J35" s="5">
        <f t="shared" si="4"/>
        <v>7</v>
      </c>
      <c r="K35" s="19">
        <f t="shared" si="5"/>
        <v>1.6719645302030194E-2</v>
      </c>
      <c r="L35" s="5">
        <f t="shared" si="6"/>
        <v>2</v>
      </c>
      <c r="M35" s="9">
        <f t="shared" si="7"/>
        <v>-1</v>
      </c>
      <c r="N35" s="9">
        <f t="shared" si="8"/>
        <v>-1.6719645302030194E-2</v>
      </c>
    </row>
    <row r="36" spans="1:14" x14ac:dyDescent="0.25">
      <c r="A36" s="5">
        <v>41</v>
      </c>
      <c r="B36" s="5" t="s">
        <v>77</v>
      </c>
      <c r="C36" s="19">
        <v>1.8622099688168468</v>
      </c>
      <c r="D36" s="19">
        <v>2.02338666475588</v>
      </c>
      <c r="E36" s="14">
        <f t="shared" si="0"/>
        <v>-7.9656893438347892E-2</v>
      </c>
      <c r="F36" s="14">
        <f t="shared" si="1"/>
        <v>7.9656893438347892E-2</v>
      </c>
      <c r="G36" s="5">
        <f t="shared" si="2"/>
        <v>8</v>
      </c>
      <c r="H36" s="19">
        <v>1.9423769976401266</v>
      </c>
      <c r="I36" s="14">
        <f t="shared" si="3"/>
        <v>0.79074996075966453</v>
      </c>
      <c r="J36" s="5">
        <f t="shared" si="4"/>
        <v>27</v>
      </c>
      <c r="K36" s="19">
        <f t="shared" si="5"/>
        <v>6.2988685360610377E-2</v>
      </c>
      <c r="L36" s="5">
        <f t="shared" si="6"/>
        <v>14</v>
      </c>
      <c r="M36" s="9">
        <f t="shared" si="7"/>
        <v>-1</v>
      </c>
      <c r="N36" s="9">
        <f t="shared" si="8"/>
        <v>-6.2988685360610377E-2</v>
      </c>
    </row>
    <row r="37" spans="1:14" x14ac:dyDescent="0.25">
      <c r="A37" s="5">
        <v>44</v>
      </c>
      <c r="B37" s="5" t="s">
        <v>78</v>
      </c>
      <c r="C37" s="19">
        <v>0.60727825830325322</v>
      </c>
      <c r="D37" s="19">
        <v>0.75910782273361199</v>
      </c>
      <c r="E37" s="14">
        <f t="shared" si="0"/>
        <v>-0.20001053853404852</v>
      </c>
      <c r="F37" s="14">
        <f t="shared" si="1"/>
        <v>0.20001053853404852</v>
      </c>
      <c r="G37" s="5">
        <f t="shared" si="2"/>
        <v>26</v>
      </c>
      <c r="H37" s="19">
        <v>0.68182015163757215</v>
      </c>
      <c r="I37" s="14">
        <f t="shared" si="3"/>
        <v>0.27757189196926924</v>
      </c>
      <c r="J37" s="5">
        <f t="shared" si="4"/>
        <v>5</v>
      </c>
      <c r="K37" s="19">
        <f t="shared" si="5"/>
        <v>5.5517303594688275E-2</v>
      </c>
      <c r="L37" s="5">
        <f t="shared" si="6"/>
        <v>12</v>
      </c>
      <c r="M37" s="9">
        <f t="shared" si="7"/>
        <v>-1</v>
      </c>
      <c r="N37" s="9">
        <f t="shared" si="8"/>
        <v>-5.5517303594688275E-2</v>
      </c>
    </row>
    <row r="38" spans="1:14" x14ac:dyDescent="0.25">
      <c r="A38" s="5">
        <v>47</v>
      </c>
      <c r="B38" s="5" t="s">
        <v>79</v>
      </c>
      <c r="C38" s="19">
        <v>1.3785788615236236</v>
      </c>
      <c r="D38" s="19">
        <v>1.5302996658489016</v>
      </c>
      <c r="E38" s="14">
        <f t="shared" si="0"/>
        <v>-9.9144505949502429E-2</v>
      </c>
      <c r="F38" s="14">
        <f t="shared" si="1"/>
        <v>9.9144505949502429E-2</v>
      </c>
      <c r="G38" s="5">
        <f t="shared" si="2"/>
        <v>13</v>
      </c>
      <c r="H38" s="19">
        <v>1.454386988583463</v>
      </c>
      <c r="I38" s="14">
        <f t="shared" si="3"/>
        <v>0.59208714659872452</v>
      </c>
      <c r="J38" s="5">
        <f t="shared" si="4"/>
        <v>15</v>
      </c>
      <c r="K38" s="19">
        <f t="shared" si="5"/>
        <v>5.8702187628581162E-2</v>
      </c>
      <c r="L38" s="5">
        <f t="shared" si="6"/>
        <v>13</v>
      </c>
      <c r="M38" s="9">
        <f t="shared" si="7"/>
        <v>-1</v>
      </c>
      <c r="N38" s="9">
        <f t="shared" si="8"/>
        <v>-5.8702187628581162E-2</v>
      </c>
    </row>
    <row r="39" spans="1:14" x14ac:dyDescent="0.25">
      <c r="A39" s="5">
        <v>50</v>
      </c>
      <c r="B39" s="5" t="s">
        <v>80</v>
      </c>
      <c r="C39" s="19">
        <v>1.3712468564477061</v>
      </c>
      <c r="D39" s="19">
        <v>1.8474066742629305</v>
      </c>
      <c r="E39" s="14">
        <f t="shared" si="0"/>
        <v>-0.25774499164089054</v>
      </c>
      <c r="F39" s="14">
        <f t="shared" si="1"/>
        <v>0.25774499164089054</v>
      </c>
      <c r="G39" s="5">
        <f t="shared" si="2"/>
        <v>29</v>
      </c>
      <c r="H39" s="19">
        <v>1.6104983253472083</v>
      </c>
      <c r="I39" s="14">
        <f t="shared" si="3"/>
        <v>0.65564073767298492</v>
      </c>
      <c r="J39" s="5">
        <f t="shared" si="4"/>
        <v>21</v>
      </c>
      <c r="K39" s="19">
        <f t="shared" si="5"/>
        <v>0.1689881164509508</v>
      </c>
      <c r="L39" s="5">
        <f t="shared" si="6"/>
        <v>32</v>
      </c>
      <c r="M39" s="9">
        <f t="shared" si="7"/>
        <v>-1</v>
      </c>
      <c r="N39" s="9">
        <f t="shared" si="8"/>
        <v>-0.1689881164509508</v>
      </c>
    </row>
    <row r="40" spans="1:14" x14ac:dyDescent="0.25">
      <c r="A40" s="5">
        <v>52</v>
      </c>
      <c r="B40" s="5" t="s">
        <v>81</v>
      </c>
      <c r="C40" s="19">
        <v>1.5574196643456484</v>
      </c>
      <c r="D40" s="19">
        <v>1.4983272100326348</v>
      </c>
      <c r="E40" s="14">
        <f t="shared" si="0"/>
        <v>3.9438951597045677E-2</v>
      </c>
      <c r="F40" s="14">
        <f t="shared" si="1"/>
        <v>3.9438951597045677E-2</v>
      </c>
      <c r="G40" s="5">
        <f t="shared" si="2"/>
        <v>3</v>
      </c>
      <c r="H40" s="19">
        <v>1.5286219455509336</v>
      </c>
      <c r="I40" s="14">
        <f t="shared" si="3"/>
        <v>0.62230851422217837</v>
      </c>
      <c r="J40" s="5">
        <f t="shared" si="4"/>
        <v>18</v>
      </c>
      <c r="K40" s="19">
        <f t="shared" si="5"/>
        <v>2.4543195370837902E-2</v>
      </c>
      <c r="L40" s="5">
        <f t="shared" si="6"/>
        <v>5</v>
      </c>
      <c r="M40" s="9">
        <f t="shared" si="7"/>
        <v>1</v>
      </c>
      <c r="N40" s="9">
        <f t="shared" si="8"/>
        <v>2.4543195370837902E-2</v>
      </c>
    </row>
    <row r="41" spans="1:14" ht="13.9" customHeight="1" x14ac:dyDescent="0.25">
      <c r="A41" s="5">
        <v>54</v>
      </c>
      <c r="B41" s="5" t="s">
        <v>82</v>
      </c>
      <c r="C41" s="19">
        <v>1.660961708444306</v>
      </c>
      <c r="D41" s="19">
        <v>1.8270074049435685</v>
      </c>
      <c r="E41" s="14">
        <f t="shared" si="0"/>
        <v>-9.0883975647811463E-2</v>
      </c>
      <c r="F41" s="14">
        <f t="shared" si="1"/>
        <v>9.0883975647811463E-2</v>
      </c>
      <c r="G41" s="5">
        <f t="shared" si="2"/>
        <v>11</v>
      </c>
      <c r="H41" s="19">
        <v>1.742753751311338</v>
      </c>
      <c r="I41" s="14">
        <f t="shared" si="3"/>
        <v>0.7094824857056522</v>
      </c>
      <c r="J41" s="5">
        <f t="shared" si="4"/>
        <v>24</v>
      </c>
      <c r="K41" s="19">
        <f t="shared" si="5"/>
        <v>6.4480588953421236E-2</v>
      </c>
      <c r="L41" s="5">
        <f t="shared" si="6"/>
        <v>16</v>
      </c>
      <c r="M41" s="9">
        <f t="shared" si="7"/>
        <v>-1</v>
      </c>
      <c r="N41" s="9">
        <f t="shared" si="8"/>
        <v>-6.4480588953421236E-2</v>
      </c>
    </row>
    <row r="42" spans="1:14" x14ac:dyDescent="0.25">
      <c r="A42" s="5">
        <v>63</v>
      </c>
      <c r="B42" s="5" t="s">
        <v>83</v>
      </c>
      <c r="C42" s="19">
        <v>1.8812709030100334</v>
      </c>
      <c r="D42" s="19">
        <v>2.4221019568519311</v>
      </c>
      <c r="E42" s="14">
        <f t="shared" si="0"/>
        <v>-0.22328996197370232</v>
      </c>
      <c r="F42" s="14">
        <f t="shared" si="1"/>
        <v>0.22328996197370232</v>
      </c>
      <c r="G42" s="5">
        <f t="shared" si="2"/>
        <v>28</v>
      </c>
      <c r="H42" s="19">
        <v>2.1418067898471964</v>
      </c>
      <c r="I42" s="14">
        <f t="shared" si="3"/>
        <v>0.87193867981556539</v>
      </c>
      <c r="J42" s="5">
        <f t="shared" si="4"/>
        <v>29</v>
      </c>
      <c r="K42" s="19">
        <f t="shared" si="5"/>
        <v>0.19469515465941781</v>
      </c>
      <c r="L42" s="5">
        <f t="shared" si="6"/>
        <v>33</v>
      </c>
      <c r="M42" s="9">
        <f t="shared" si="7"/>
        <v>-1</v>
      </c>
      <c r="N42" s="9">
        <f t="shared" si="8"/>
        <v>-0.19469515465941781</v>
      </c>
    </row>
    <row r="43" spans="1:14" x14ac:dyDescent="0.25">
      <c r="A43" s="5">
        <v>66</v>
      </c>
      <c r="B43" s="5" t="s">
        <v>84</v>
      </c>
      <c r="C43" s="19">
        <v>1.9911970202877789</v>
      </c>
      <c r="D43" s="19">
        <v>2.3487987725910267</v>
      </c>
      <c r="E43" s="14">
        <f t="shared" si="0"/>
        <v>-0.15224878200560668</v>
      </c>
      <c r="F43" s="14">
        <f t="shared" si="1"/>
        <v>0.15224878200560668</v>
      </c>
      <c r="G43" s="5">
        <f t="shared" si="2"/>
        <v>20</v>
      </c>
      <c r="H43" s="19">
        <v>2.1618752982606266</v>
      </c>
      <c r="I43" s="14">
        <f t="shared" si="3"/>
        <v>0.88010865519094572</v>
      </c>
      <c r="J43" s="5">
        <f t="shared" si="4"/>
        <v>30</v>
      </c>
      <c r="K43" s="19">
        <f t="shared" si="5"/>
        <v>0.13399547078541396</v>
      </c>
      <c r="L43" s="5">
        <f t="shared" si="6"/>
        <v>28</v>
      </c>
      <c r="M43" s="9">
        <f t="shared" si="7"/>
        <v>-1</v>
      </c>
      <c r="N43" s="9">
        <f t="shared" si="8"/>
        <v>-0.13399547078541396</v>
      </c>
    </row>
    <row r="44" spans="1:14" x14ac:dyDescent="0.25">
      <c r="A44" s="5">
        <v>68</v>
      </c>
      <c r="B44" s="5" t="s">
        <v>85</v>
      </c>
      <c r="C44" s="19">
        <v>1.6427657264919642</v>
      </c>
      <c r="D44" s="19">
        <v>1.8481258564168386</v>
      </c>
      <c r="E44" s="14">
        <f t="shared" si="0"/>
        <v>-0.11111804383443251</v>
      </c>
      <c r="F44" s="14">
        <f t="shared" si="1"/>
        <v>0.11111804383443251</v>
      </c>
      <c r="G44" s="5">
        <f t="shared" si="2"/>
        <v>15</v>
      </c>
      <c r="H44" s="19">
        <v>1.7432238483543738</v>
      </c>
      <c r="I44" s="14">
        <f t="shared" si="3"/>
        <v>0.70967386421702527</v>
      </c>
      <c r="J44" s="5">
        <f t="shared" si="4"/>
        <v>25</v>
      </c>
      <c r="K44" s="19">
        <f t="shared" si="5"/>
        <v>7.8857571552218522E-2</v>
      </c>
      <c r="L44" s="5">
        <f t="shared" si="6"/>
        <v>19</v>
      </c>
      <c r="M44" s="9">
        <f t="shared" si="7"/>
        <v>-1</v>
      </c>
      <c r="N44" s="9">
        <f t="shared" si="8"/>
        <v>-7.8857571552218522E-2</v>
      </c>
    </row>
    <row r="45" spans="1:14" x14ac:dyDescent="0.25">
      <c r="A45" s="5">
        <v>70</v>
      </c>
      <c r="B45" s="5" t="s">
        <v>86</v>
      </c>
      <c r="C45" s="19">
        <v>1.5738340008676264</v>
      </c>
      <c r="D45" s="19">
        <v>1.7373684685678747</v>
      </c>
      <c r="E45" s="14">
        <f t="shared" si="0"/>
        <v>-9.4127682560655082E-2</v>
      </c>
      <c r="F45" s="14">
        <f t="shared" si="1"/>
        <v>9.4127682560655082E-2</v>
      </c>
      <c r="G45" s="5">
        <f t="shared" si="2"/>
        <v>12</v>
      </c>
      <c r="H45" s="19">
        <v>1.6558356638432288</v>
      </c>
      <c r="I45" s="14">
        <f t="shared" si="3"/>
        <v>0.67409776155672751</v>
      </c>
      <c r="J45" s="5">
        <f t="shared" si="4"/>
        <v>23</v>
      </c>
      <c r="K45" s="19">
        <f t="shared" si="5"/>
        <v>6.3451260114659805E-2</v>
      </c>
      <c r="L45" s="5">
        <f t="shared" si="6"/>
        <v>15</v>
      </c>
      <c r="M45" s="9">
        <f t="shared" si="7"/>
        <v>-1</v>
      </c>
      <c r="N45" s="9">
        <f t="shared" si="8"/>
        <v>-6.3451260114659805E-2</v>
      </c>
    </row>
    <row r="46" spans="1:14" x14ac:dyDescent="0.25">
      <c r="A46" s="5">
        <v>73</v>
      </c>
      <c r="B46" s="5" t="s">
        <v>87</v>
      </c>
      <c r="C46" s="19">
        <v>2.2641639628475851</v>
      </c>
      <c r="D46" s="19">
        <v>2.6533561788135183</v>
      </c>
      <c r="E46" s="14">
        <f t="shared" si="0"/>
        <v>-0.14667922048066886</v>
      </c>
      <c r="F46" s="14">
        <f t="shared" si="1"/>
        <v>0.14667922048066886</v>
      </c>
      <c r="G46" s="5">
        <f t="shared" si="2"/>
        <v>19</v>
      </c>
      <c r="H46" s="19">
        <v>2.4563731824584689</v>
      </c>
      <c r="I46" s="14">
        <f t="shared" si="3"/>
        <v>1</v>
      </c>
      <c r="J46" s="5">
        <f t="shared" si="4"/>
        <v>33</v>
      </c>
      <c r="K46" s="19">
        <f t="shared" si="5"/>
        <v>0.14667922048066886</v>
      </c>
      <c r="L46" s="5">
        <f t="shared" si="6"/>
        <v>30</v>
      </c>
      <c r="M46" s="9">
        <f t="shared" si="7"/>
        <v>-1</v>
      </c>
      <c r="N46" s="9">
        <f t="shared" si="8"/>
        <v>-0.14667922048066886</v>
      </c>
    </row>
    <row r="47" spans="1:14" x14ac:dyDescent="0.25">
      <c r="A47" s="5">
        <v>76</v>
      </c>
      <c r="B47" s="5" t="s">
        <v>88</v>
      </c>
      <c r="C47" s="19">
        <v>2.0457166780910478</v>
      </c>
      <c r="D47" s="19">
        <v>2.1810231005864051</v>
      </c>
      <c r="E47" s="14">
        <f t="shared" si="0"/>
        <v>-6.2038051068316453E-2</v>
      </c>
      <c r="F47" s="14">
        <f t="shared" si="1"/>
        <v>6.2038051068316453E-2</v>
      </c>
      <c r="G47" s="5">
        <f t="shared" si="2"/>
        <v>5</v>
      </c>
      <c r="H47" s="19">
        <v>2.1099479973066146</v>
      </c>
      <c r="I47" s="14">
        <f t="shared" si="3"/>
        <v>0.85896882948171027</v>
      </c>
      <c r="J47" s="5">
        <f t="shared" si="4"/>
        <v>28</v>
      </c>
      <c r="K47" s="19">
        <f t="shared" si="5"/>
        <v>5.3288752109478352E-2</v>
      </c>
      <c r="L47" s="5">
        <f t="shared" si="6"/>
        <v>11</v>
      </c>
      <c r="M47" s="9">
        <f t="shared" si="7"/>
        <v>-1</v>
      </c>
      <c r="N47" s="9">
        <f t="shared" si="8"/>
        <v>-5.3288752109478352E-2</v>
      </c>
    </row>
    <row r="48" spans="1:14" x14ac:dyDescent="0.25">
      <c r="A48" s="5">
        <v>81</v>
      </c>
      <c r="B48" s="5" t="s">
        <v>89</v>
      </c>
      <c r="C48" s="19">
        <v>1.0521080419312878</v>
      </c>
      <c r="D48" s="19">
        <v>1.42062725172619</v>
      </c>
      <c r="E48" s="14">
        <f t="shared" si="0"/>
        <v>-0.25940598376324131</v>
      </c>
      <c r="F48" s="14">
        <f t="shared" si="1"/>
        <v>0.25940598376324131</v>
      </c>
      <c r="G48" s="5">
        <f t="shared" si="2"/>
        <v>30</v>
      </c>
      <c r="H48" s="19">
        <v>1.2360386717215432</v>
      </c>
      <c r="I48" s="14">
        <f t="shared" si="3"/>
        <v>0.50319661546070538</v>
      </c>
      <c r="J48" s="5">
        <f t="shared" si="4"/>
        <v>11</v>
      </c>
      <c r="K48" s="19">
        <f t="shared" si="5"/>
        <v>0.13053221305991772</v>
      </c>
      <c r="L48" s="5">
        <f t="shared" si="6"/>
        <v>27</v>
      </c>
      <c r="M48" s="9">
        <f t="shared" si="7"/>
        <v>-1</v>
      </c>
      <c r="N48" s="9">
        <f t="shared" si="8"/>
        <v>-0.13053221305991772</v>
      </c>
    </row>
    <row r="49" spans="1:25" x14ac:dyDescent="0.25">
      <c r="A49" s="5">
        <v>85</v>
      </c>
      <c r="B49" s="5" t="s">
        <v>90</v>
      </c>
      <c r="C49" s="19">
        <v>1.0300473392589666</v>
      </c>
      <c r="D49" s="19">
        <v>1.3161481582444543</v>
      </c>
      <c r="E49" s="14">
        <f t="shared" si="0"/>
        <v>-0.21737736530141377</v>
      </c>
      <c r="F49" s="14">
        <f t="shared" si="1"/>
        <v>0.21737736530141377</v>
      </c>
      <c r="G49" s="5">
        <f t="shared" si="2"/>
        <v>27</v>
      </c>
      <c r="H49" s="19">
        <v>1.1736411736411738</v>
      </c>
      <c r="I49" s="14">
        <f t="shared" si="3"/>
        <v>0.47779432784172121</v>
      </c>
      <c r="J49" s="5">
        <f t="shared" si="4"/>
        <v>9</v>
      </c>
      <c r="K49" s="19">
        <f t="shared" si="5"/>
        <v>0.10386167214219329</v>
      </c>
      <c r="L49" s="5">
        <f t="shared" si="6"/>
        <v>24</v>
      </c>
      <c r="M49" s="9">
        <f t="shared" si="7"/>
        <v>-1</v>
      </c>
      <c r="N49" s="9">
        <f t="shared" si="8"/>
        <v>-0.10386167214219329</v>
      </c>
    </row>
    <row r="50" spans="1:25" x14ac:dyDescent="0.25">
      <c r="A50" s="5">
        <v>86</v>
      </c>
      <c r="B50" s="5" t="s">
        <v>91</v>
      </c>
      <c r="C50" s="19">
        <v>0.83931103511552263</v>
      </c>
      <c r="D50" s="19">
        <v>1.0197784727379222</v>
      </c>
      <c r="E50" s="14">
        <f t="shared" si="0"/>
        <v>-0.17696729480656412</v>
      </c>
      <c r="F50" s="14">
        <f t="shared" si="1"/>
        <v>0.17696729480656412</v>
      </c>
      <c r="G50" s="5">
        <f t="shared" si="2"/>
        <v>24</v>
      </c>
      <c r="H50" s="19">
        <v>0.92940199769215903</v>
      </c>
      <c r="I50" s="14">
        <f t="shared" si="3"/>
        <v>0.37836351753440173</v>
      </c>
      <c r="J50" s="5">
        <f t="shared" si="4"/>
        <v>6</v>
      </c>
      <c r="K50" s="19">
        <f t="shared" si="5"/>
        <v>6.6957968151559064E-2</v>
      </c>
      <c r="L50" s="5">
        <f t="shared" si="6"/>
        <v>17</v>
      </c>
      <c r="M50" s="9">
        <f t="shared" si="7"/>
        <v>-1</v>
      </c>
      <c r="N50" s="9">
        <f t="shared" si="8"/>
        <v>-6.6957968151559064E-2</v>
      </c>
    </row>
    <row r="51" spans="1:25" ht="13.9" customHeight="1" x14ac:dyDescent="0.25">
      <c r="A51" s="5">
        <v>88</v>
      </c>
      <c r="B51" s="5" t="s">
        <v>92</v>
      </c>
      <c r="C51" s="19">
        <v>2.3640661938534278</v>
      </c>
      <c r="D51" s="19">
        <v>2.0203380699036972</v>
      </c>
      <c r="E51" s="14">
        <f t="shared" si="0"/>
        <v>0.17013396375098494</v>
      </c>
      <c r="F51" s="14">
        <f t="shared" si="1"/>
        <v>0.17013396375098494</v>
      </c>
      <c r="G51" s="5">
        <f t="shared" si="2"/>
        <v>23</v>
      </c>
      <c r="H51" s="19">
        <v>2.2001316867140956</v>
      </c>
      <c r="I51" s="14">
        <f t="shared" si="3"/>
        <v>0.89568299410926111</v>
      </c>
      <c r="J51" s="5">
        <f t="shared" si="4"/>
        <v>32</v>
      </c>
      <c r="K51" s="19">
        <f t="shared" si="5"/>
        <v>0.15238609805215869</v>
      </c>
      <c r="L51" s="5">
        <f t="shared" si="6"/>
        <v>31</v>
      </c>
      <c r="M51" s="9">
        <f t="shared" si="7"/>
        <v>1</v>
      </c>
      <c r="N51" s="9">
        <f t="shared" si="8"/>
        <v>0.15238609805215869</v>
      </c>
    </row>
    <row r="52" spans="1:25" x14ac:dyDescent="0.25">
      <c r="A52" s="5">
        <v>91</v>
      </c>
      <c r="B52" s="5" t="s">
        <v>93</v>
      </c>
      <c r="C52" s="19">
        <v>0.24082458337347076</v>
      </c>
      <c r="D52" s="19">
        <v>0.2986308922172195</v>
      </c>
      <c r="E52" s="14">
        <f t="shared" si="0"/>
        <v>-0.1935710951220054</v>
      </c>
      <c r="F52" s="14">
        <f t="shared" si="1"/>
        <v>0.1935710951220054</v>
      </c>
      <c r="G52" s="5">
        <f t="shared" si="2"/>
        <v>25</v>
      </c>
      <c r="H52" s="19">
        <v>0.27041008276899925</v>
      </c>
      <c r="I52" s="14">
        <f t="shared" si="3"/>
        <v>0.11008509810319557</v>
      </c>
      <c r="J52" s="5">
        <f t="shared" si="4"/>
        <v>1</v>
      </c>
      <c r="K52" s="19">
        <f t="shared" si="5"/>
        <v>2.1309292996448966E-2</v>
      </c>
      <c r="L52" s="5">
        <f t="shared" si="6"/>
        <v>4</v>
      </c>
      <c r="M52" s="9">
        <f t="shared" si="7"/>
        <v>-1</v>
      </c>
      <c r="N52" s="9">
        <f t="shared" si="8"/>
        <v>-2.1309292996448966E-2</v>
      </c>
    </row>
    <row r="53" spans="1:25" x14ac:dyDescent="0.25">
      <c r="A53" s="5">
        <v>94</v>
      </c>
      <c r="B53" s="5" t="s">
        <v>94</v>
      </c>
      <c r="C53" s="19">
        <v>0.54930970080931629</v>
      </c>
      <c r="D53" s="19">
        <v>0.61551087402544113</v>
      </c>
      <c r="E53" s="14">
        <f t="shared" si="0"/>
        <v>-0.10755483941846415</v>
      </c>
      <c r="F53" s="14">
        <f t="shared" si="1"/>
        <v>0.10755483941846415</v>
      </c>
      <c r="G53" s="5">
        <f t="shared" si="2"/>
        <v>14</v>
      </c>
      <c r="H53" s="19">
        <v>0.58354405757634698</v>
      </c>
      <c r="I53" s="14">
        <f t="shared" si="3"/>
        <v>0.23756327488981338</v>
      </c>
      <c r="J53" s="5">
        <f t="shared" si="4"/>
        <v>4</v>
      </c>
      <c r="K53" s="19">
        <f t="shared" si="5"/>
        <v>2.5551079882498336E-2</v>
      </c>
      <c r="L53" s="5">
        <f t="shared" si="6"/>
        <v>6</v>
      </c>
      <c r="M53" s="9">
        <f t="shared" si="7"/>
        <v>-1</v>
      </c>
      <c r="N53" s="9">
        <f t="shared" si="8"/>
        <v>-2.5551079882498336E-2</v>
      </c>
    </row>
    <row r="54" spans="1:25" x14ac:dyDescent="0.25">
      <c r="A54" s="5">
        <v>95</v>
      </c>
      <c r="B54" s="5" t="s">
        <v>95</v>
      </c>
      <c r="C54" s="19">
        <v>0.77279752704791338</v>
      </c>
      <c r="D54" s="19">
        <v>1.1953284213826618</v>
      </c>
      <c r="E54" s="14">
        <f t="shared" si="0"/>
        <v>-0.35348519015886692</v>
      </c>
      <c r="F54" s="14">
        <f t="shared" si="1"/>
        <v>0.35348519015886692</v>
      </c>
      <c r="G54" s="5">
        <f t="shared" si="2"/>
        <v>31</v>
      </c>
      <c r="H54" s="19">
        <v>0.99368955908867407</v>
      </c>
      <c r="I54" s="14">
        <f t="shared" si="3"/>
        <v>0.40453525799127016</v>
      </c>
      <c r="J54" s="5">
        <f t="shared" si="4"/>
        <v>8</v>
      </c>
      <c r="K54" s="19">
        <f t="shared" si="5"/>
        <v>0.14299722259701042</v>
      </c>
      <c r="L54" s="5">
        <f t="shared" si="6"/>
        <v>29</v>
      </c>
      <c r="M54" s="9">
        <f t="shared" si="7"/>
        <v>-1</v>
      </c>
      <c r="N54" s="9">
        <f t="shared" si="8"/>
        <v>-0.14299722259701042</v>
      </c>
    </row>
    <row r="55" spans="1:25" x14ac:dyDescent="0.25">
      <c r="A55" s="5">
        <v>97</v>
      </c>
      <c r="B55" s="5" t="s">
        <v>96</v>
      </c>
      <c r="C55" s="19">
        <v>0.58181167203723594</v>
      </c>
      <c r="D55" s="19">
        <v>0.40928252772889123</v>
      </c>
      <c r="E55" s="14">
        <f t="shared" si="0"/>
        <v>0.42154045828857867</v>
      </c>
      <c r="F55" s="14">
        <f t="shared" si="1"/>
        <v>0.42154045828857867</v>
      </c>
      <c r="G55" s="5">
        <f t="shared" si="2"/>
        <v>32</v>
      </c>
      <c r="H55" s="19">
        <v>0.49169463625285931</v>
      </c>
      <c r="I55" s="14">
        <f t="shared" si="3"/>
        <v>0.20017098369423866</v>
      </c>
      <c r="J55" s="5">
        <f t="shared" si="4"/>
        <v>2</v>
      </c>
      <c r="K55" s="19">
        <f t="shared" si="5"/>
        <v>8.4380168202544972E-2</v>
      </c>
      <c r="L55" s="5">
        <f t="shared" si="6"/>
        <v>21</v>
      </c>
      <c r="M55" s="9">
        <f t="shared" si="7"/>
        <v>1</v>
      </c>
      <c r="N55" s="9">
        <f t="shared" si="8"/>
        <v>8.4380168202544972E-2</v>
      </c>
    </row>
    <row r="56" spans="1:25" x14ac:dyDescent="0.25">
      <c r="A56" s="5">
        <v>99</v>
      </c>
      <c r="B56" s="5" t="s">
        <v>97</v>
      </c>
      <c r="C56" s="19">
        <v>0.32201752453265087</v>
      </c>
      <c r="D56" s="19">
        <v>0.65317802211474163</v>
      </c>
      <c r="E56" s="14">
        <f t="shared" si="0"/>
        <v>-0.50699883702442894</v>
      </c>
      <c r="F56" s="14">
        <f t="shared" si="1"/>
        <v>0.50699883702442894</v>
      </c>
      <c r="G56" s="5">
        <f t="shared" si="2"/>
        <v>33</v>
      </c>
      <c r="H56" s="19">
        <v>0.49471225588788686</v>
      </c>
      <c r="I56" s="14">
        <f t="shared" si="3"/>
        <v>0.20139946951902174</v>
      </c>
      <c r="J56" s="5">
        <f t="shared" si="4"/>
        <v>3</v>
      </c>
      <c r="K56" s="19">
        <f t="shared" si="5"/>
        <v>0.10210929682348095</v>
      </c>
      <c r="L56" s="5">
        <f t="shared" si="6"/>
        <v>23</v>
      </c>
      <c r="M56" s="9">
        <f t="shared" si="7"/>
        <v>-1</v>
      </c>
      <c r="N56" s="9">
        <f t="shared" si="8"/>
        <v>-0.10210929682348095</v>
      </c>
    </row>
    <row r="57" spans="1:25" customFormat="1" ht="13.15" customHeight="1" x14ac:dyDescent="0.25">
      <c r="A57" s="36" t="s">
        <v>98</v>
      </c>
      <c r="B57" s="36"/>
      <c r="C57" s="36"/>
      <c r="D57" s="36"/>
      <c r="E57" s="36"/>
      <c r="F57" s="36"/>
      <c r="G57" s="36"/>
      <c r="H57" s="36"/>
      <c r="I57" s="36"/>
      <c r="J57" s="36"/>
      <c r="K57" s="36"/>
      <c r="L57" s="36"/>
      <c r="M57" s="9"/>
      <c r="N57" s="9"/>
      <c r="O57" s="9"/>
      <c r="P57" s="9"/>
      <c r="Q57" s="9"/>
      <c r="R57" s="9"/>
      <c r="S57" s="9"/>
      <c r="T57" s="9"/>
      <c r="U57" s="9"/>
      <c r="V57" s="9"/>
      <c r="W57" s="9"/>
      <c r="X57" s="9"/>
      <c r="Y57" s="9"/>
    </row>
    <row r="58" spans="1:25" customFormat="1" ht="13.15" customHeight="1" x14ac:dyDescent="0.25">
      <c r="A58" s="37" t="s">
        <v>99</v>
      </c>
      <c r="B58" s="37"/>
      <c r="C58" s="22">
        <f>AVERAGE(C24:C56)</f>
        <v>1.3552422212583755</v>
      </c>
      <c r="D58" s="22">
        <f>AVERAGE(D24:D56)</f>
        <v>1.5335461597274762</v>
      </c>
      <c r="E58" s="22">
        <f>AVERAGE(E24:E56)</f>
        <v>-0.11513219095414524</v>
      </c>
      <c r="F58" s="22">
        <f>AVERAGE(F24:F56)</f>
        <v>0.15338148632606097</v>
      </c>
      <c r="G58" s="20" t="s">
        <v>100</v>
      </c>
      <c r="H58" s="22">
        <f>AVERAGE(H24:H56)</f>
        <v>1.4437883083749545</v>
      </c>
      <c r="I58" s="22">
        <f>AVERAGE(I24:I56)</f>
        <v>0.58777237867820009</v>
      </c>
      <c r="J58" s="20" t="s">
        <v>100</v>
      </c>
      <c r="K58" s="22">
        <f>AVERAGE(K24:K56)</f>
        <v>8.0089182703070069E-2</v>
      </c>
      <c r="L58" s="20" t="s">
        <v>100</v>
      </c>
      <c r="M58" s="9"/>
      <c r="N58" s="9"/>
      <c r="O58" s="9"/>
      <c r="P58" s="9"/>
      <c r="Q58" s="9"/>
      <c r="R58" s="9"/>
      <c r="S58" s="9"/>
      <c r="T58" s="9"/>
      <c r="U58" s="9"/>
      <c r="V58" s="9"/>
      <c r="W58" s="9"/>
      <c r="X58" s="9"/>
      <c r="Y58" s="9"/>
    </row>
    <row r="59" spans="1:25" customFormat="1" ht="13.15" customHeight="1" x14ac:dyDescent="0.25">
      <c r="A59" s="37" t="s">
        <v>101</v>
      </c>
      <c r="B59" s="37"/>
      <c r="C59" s="22">
        <f>_xlfn.STDEV.S(C24:C56)</f>
        <v>0.54252261420910297</v>
      </c>
      <c r="D59" s="22">
        <f>_xlfn.STDEV.S(D24:D56)</f>
        <v>0.58217829468242688</v>
      </c>
      <c r="E59" s="22">
        <f>_xlfn.STDEV.S(E24:E56)</f>
        <v>0.15061249164255819</v>
      </c>
      <c r="F59" s="22">
        <f>_xlfn.STDEV.S(F24:F56)</f>
        <v>0.10996686702269458</v>
      </c>
      <c r="G59" s="20" t="s">
        <v>100</v>
      </c>
      <c r="H59" s="22">
        <f>_xlfn.STDEV.S(H24:H56)</f>
        <v>0.55403940329668067</v>
      </c>
      <c r="I59" s="22">
        <f>_xlfn.STDEV.S(I24:I56)</f>
        <v>0.22555180428332475</v>
      </c>
      <c r="J59" s="20" t="s">
        <v>100</v>
      </c>
      <c r="K59" s="22">
        <f>_xlfn.STDEV.S(K24:K56)</f>
        <v>4.8170861373934663E-2</v>
      </c>
      <c r="L59" s="20" t="s">
        <v>100</v>
      </c>
      <c r="M59" s="9"/>
      <c r="N59" s="9"/>
      <c r="O59" s="9"/>
      <c r="P59" s="9"/>
      <c r="Q59" s="9"/>
      <c r="R59" s="9"/>
      <c r="S59" s="9"/>
      <c r="T59" s="9"/>
      <c r="U59" s="9"/>
      <c r="V59" s="9"/>
      <c r="W59" s="9"/>
      <c r="X59" s="9"/>
      <c r="Y59" s="9"/>
    </row>
    <row r="60" spans="1:25" customFormat="1" ht="13.15" customHeight="1" x14ac:dyDescent="0.25">
      <c r="A60" s="37" t="s">
        <v>102</v>
      </c>
      <c r="B60" s="37"/>
      <c r="C60" s="22">
        <f>_xlfn.VAR.S(C24:C56)</f>
        <v>0.29433078692827919</v>
      </c>
      <c r="D60" s="22">
        <f>_xlfn.VAR.S(D24:D56)</f>
        <v>0.33893156679933867</v>
      </c>
      <c r="E60" s="22">
        <f>_xlfn.VAR.S(E24:E56)</f>
        <v>2.2684122638779659E-2</v>
      </c>
      <c r="F60" s="22">
        <f>_xlfn.VAR.S(F24:F56)</f>
        <v>1.2092711842786992E-2</v>
      </c>
      <c r="G60" s="20" t="s">
        <v>100</v>
      </c>
      <c r="H60" s="22">
        <f>_xlfn.VAR.S(H24:H56)</f>
        <v>0.30695966040534195</v>
      </c>
      <c r="I60" s="22">
        <f>_xlfn.VAR.S(I24:I56)</f>
        <v>5.087361641546323E-2</v>
      </c>
      <c r="J60" s="20" t="s">
        <v>100</v>
      </c>
      <c r="K60" s="22">
        <f>_xlfn.VAR.S(K24:K56)</f>
        <v>2.3204318855068306E-3</v>
      </c>
      <c r="L60" s="20" t="s">
        <v>100</v>
      </c>
      <c r="M60" s="9"/>
      <c r="N60" s="9"/>
      <c r="O60" s="9"/>
      <c r="P60" s="9"/>
      <c r="Q60" s="9"/>
      <c r="R60" s="9"/>
      <c r="S60" s="9"/>
      <c r="T60" s="9"/>
      <c r="U60" s="9"/>
      <c r="V60" s="9"/>
      <c r="W60" s="9"/>
      <c r="X60" s="9"/>
      <c r="Y60" s="9"/>
    </row>
    <row r="61" spans="1:25" customFormat="1" ht="13.15" customHeight="1" x14ac:dyDescent="0.25">
      <c r="A61" s="37" t="s">
        <v>103</v>
      </c>
      <c r="B61" s="37"/>
      <c r="C61" s="22">
        <f>MAX(C24:C56)</f>
        <v>2.3640661938534278</v>
      </c>
      <c r="D61" s="22">
        <f>MAX(D24:D56)</f>
        <v>2.6533561788135183</v>
      </c>
      <c r="E61" s="22">
        <f>MAX(E24:E56)</f>
        <v>0.42154045828857867</v>
      </c>
      <c r="F61" s="22">
        <f>MAX(F24:F56)</f>
        <v>0.50699883702442894</v>
      </c>
      <c r="G61" s="20" t="s">
        <v>100</v>
      </c>
      <c r="H61" s="22">
        <f>MAX(H24:H56)</f>
        <v>2.4563731824584689</v>
      </c>
      <c r="I61" s="22">
        <f>MAX(I24:I56)</f>
        <v>1</v>
      </c>
      <c r="J61" s="20" t="s">
        <v>100</v>
      </c>
      <c r="K61" s="22">
        <f>MAX(K24:K56)</f>
        <v>0.19469515465941781</v>
      </c>
      <c r="L61" s="20" t="s">
        <v>100</v>
      </c>
      <c r="M61" s="9"/>
      <c r="N61" s="9"/>
      <c r="O61" s="9"/>
      <c r="P61" s="9"/>
      <c r="Q61" s="9"/>
      <c r="R61" s="9"/>
      <c r="S61" s="9"/>
      <c r="T61" s="9"/>
      <c r="U61" s="9"/>
      <c r="V61" s="9"/>
      <c r="W61" s="9"/>
      <c r="X61" s="9"/>
      <c r="Y61" s="9"/>
    </row>
    <row r="62" spans="1:25" customFormat="1" ht="13.15" customHeight="1" x14ac:dyDescent="0.25">
      <c r="A62" s="37" t="s">
        <v>104</v>
      </c>
      <c r="B62" s="37"/>
      <c r="C62" s="22">
        <f>MIN(C24:C56)</f>
        <v>0.24082458337347076</v>
      </c>
      <c r="D62" s="22">
        <f>MIN(D24:D56)</f>
        <v>0.2986308922172195</v>
      </c>
      <c r="E62" s="22">
        <f>MIN(E24:E56)</f>
        <v>-0.50699883702442894</v>
      </c>
      <c r="F62" s="22">
        <f>MIN(F24:F56)</f>
        <v>5.7001568792740395E-3</v>
      </c>
      <c r="G62" s="20" t="s">
        <v>100</v>
      </c>
      <c r="H62" s="22">
        <f>MIN(H24:H56)</f>
        <v>0.27041008276899925</v>
      </c>
      <c r="I62" s="22">
        <f>MIN(I24:I56)</f>
        <v>0.11008509810319557</v>
      </c>
      <c r="J62" s="20" t="s">
        <v>100</v>
      </c>
      <c r="K62" s="22">
        <f>MIN(K24:K56)</f>
        <v>3.1081520530227471E-3</v>
      </c>
      <c r="L62" s="20" t="s">
        <v>100</v>
      </c>
      <c r="M62" s="9"/>
      <c r="N62" s="9"/>
      <c r="O62" s="9"/>
      <c r="P62" s="9"/>
      <c r="Q62" s="9"/>
      <c r="R62" s="9"/>
      <c r="S62" s="9"/>
      <c r="T62" s="9"/>
      <c r="U62" s="9"/>
      <c r="V62" s="9"/>
      <c r="W62" s="9"/>
      <c r="X62" s="9"/>
      <c r="Y62" s="9"/>
    </row>
    <row r="63" spans="1:25" ht="18.75" x14ac:dyDescent="0.25">
      <c r="A63" s="26" t="s">
        <v>105</v>
      </c>
      <c r="B63" s="26"/>
      <c r="C63" s="26"/>
      <c r="D63" s="26"/>
      <c r="E63" s="26"/>
      <c r="F63" s="26"/>
      <c r="G63" s="26"/>
      <c r="H63" s="26"/>
      <c r="I63" s="26"/>
      <c r="J63" s="26"/>
      <c r="K63" s="26"/>
      <c r="L63" s="26"/>
    </row>
    <row r="64" spans="1:25" ht="114.75" customHeight="1" x14ac:dyDescent="0.25">
      <c r="A64" s="25" t="s">
        <v>128</v>
      </c>
      <c r="B64" s="30"/>
      <c r="C64" s="30"/>
      <c r="D64" s="30"/>
      <c r="E64" s="30"/>
      <c r="F64" s="30"/>
      <c r="G64" s="30"/>
      <c r="H64" s="30"/>
      <c r="I64" s="30"/>
      <c r="J64" s="30"/>
      <c r="K64" s="30"/>
      <c r="L64" s="30"/>
    </row>
  </sheetData>
  <mergeCells count="20">
    <mergeCell ref="A14:L14"/>
    <mergeCell ref="H15:L15"/>
    <mergeCell ref="B16:L16"/>
    <mergeCell ref="B17:L17"/>
    <mergeCell ref="B18:L18"/>
    <mergeCell ref="A22:L22"/>
    <mergeCell ref="A63:L63"/>
    <mergeCell ref="A64:L64"/>
    <mergeCell ref="B15:F15"/>
    <mergeCell ref="B21:D21"/>
    <mergeCell ref="K21:L21"/>
    <mergeCell ref="B19:L19"/>
    <mergeCell ref="B20:L20"/>
    <mergeCell ref="F21:I21"/>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69AF56-3ED4-4DF2-AD83-CF30A55CC91E}">
  <ds:schemaRefs>
    <ds:schemaRef ds:uri="http://schemas.microsoft.com/office/2006/metadata/properties"/>
    <ds:schemaRef ds:uri="http://schemas.microsoft.com/office/infopath/2007/PartnerControls"/>
    <ds:schemaRef ds:uri="cd5925ea-5bef-423c-8d9d-2b9e64bbfa70"/>
    <ds:schemaRef ds:uri="c1158580-f106-4410-8c5d-331653666b16"/>
  </ds:schemaRefs>
</ds:datastoreItem>
</file>

<file path=customXml/itemProps2.xml><?xml version="1.0" encoding="utf-8"?>
<ds:datastoreItem xmlns:ds="http://schemas.openxmlformats.org/officeDocument/2006/customXml" ds:itemID="{0410572B-3A3F-4FBF-BE68-E8096AFE19C7}"/>
</file>

<file path=customXml/itemProps3.xml><?xml version="1.0" encoding="utf-8"?>
<ds:datastoreItem xmlns:ds="http://schemas.openxmlformats.org/officeDocument/2006/customXml" ds:itemID="{D570A44F-DBA3-40A0-9701-70030DC732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15</vt:i4>
      </vt:variant>
    </vt:vector>
  </HeadingPairs>
  <TitlesOfParts>
    <vt:vector size="15" baseType="lpstr">
      <vt:lpstr>Estructura</vt:lpstr>
      <vt:lpstr>SAL-1-1</vt:lpstr>
      <vt:lpstr>SAL-1-2</vt:lpstr>
      <vt:lpstr>SAL-1-3</vt:lpstr>
      <vt:lpstr>SAL-1-4</vt:lpstr>
      <vt:lpstr>SAL-2-1</vt:lpstr>
      <vt:lpstr>SAL-2-2</vt:lpstr>
      <vt:lpstr>SAL-2-3</vt:lpstr>
      <vt:lpstr>SAL-3-1</vt:lpstr>
      <vt:lpstr>SAL-3-2</vt:lpstr>
      <vt:lpstr>SAL-3-3</vt:lpstr>
      <vt:lpstr>SAL-3-4</vt:lpstr>
      <vt:lpstr>SAL-3-5</vt:lpstr>
      <vt:lpstr>SAL-3-6</vt:lpstr>
      <vt:lpstr>SAL-3-7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SCORE Competitividad</dc:creator>
  <cp:keywords/>
  <dc:description/>
  <cp:lastModifiedBy>SCORE Competitividad</cp:lastModifiedBy>
  <cp:revision/>
  <dcterms:created xsi:type="dcterms:W3CDTF">2024-01-31T13:38:59Z</dcterms:created>
  <dcterms:modified xsi:type="dcterms:W3CDTF">2025-07-11T16:30:52Z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Order">
    <vt:r8>4608200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